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tabRatio="809" firstSheet="3" activeTab="17"/>
  </bookViews>
  <sheets>
    <sheet name="Define" sheetId="1" state="hidden" r:id="rId1"/>
    <sheet name="000000" sheetId="2" state="hidden" r:id="rId2"/>
    <sheet name="0000000" sheetId="3" state="hidden" r:id="rId3"/>
    <sheet name="封面" sheetId="4" r:id="rId4"/>
    <sheet name="2018尖扎县公共财政预算收入" sheetId="5" r:id="rId5"/>
    <sheet name="2018尖扎县公共财政预算支出" sheetId="6" r:id="rId6"/>
    <sheet name="2018年尖扎县支出项目细化表" sheetId="7" r:id="rId7"/>
    <sheet name="尖扎县2018经济分类安排" sheetId="8" r:id="rId8"/>
    <sheet name="尖扎县2018年基本支出经济分类" sheetId="9" r:id="rId9"/>
    <sheet name="2018年尖扎县税收返还和转移支付表" sheetId="10" r:id="rId10"/>
    <sheet name="尖扎县一般债务余额限额情况" sheetId="11" r:id="rId11"/>
    <sheet name="2018年尖扎县政府基金收入" sheetId="12" r:id="rId12"/>
    <sheet name="2018年尖扎县政府基金支出" sheetId="13" r:id="rId13"/>
    <sheet name="专项债务余额情况 " sheetId="14" r:id="rId14"/>
    <sheet name="2018年尖扎县国有资本经营预算收入" sheetId="15" r:id="rId15"/>
    <sheet name="2018年尖扎县国有资本经营预算支出" sheetId="16" r:id="rId16"/>
    <sheet name="2018年尖扎县社保基金收入" sheetId="17" r:id="rId17"/>
    <sheet name="2018年尖扎县社保基金支出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Order1" hidden="1">255</definedName>
    <definedName name="_Order2" hidden="1">255</definedName>
    <definedName name="_xlnm.Print_Area" localSheetId="5">'2018尖扎县公共财政预算支出'!$A$1:$F$47</definedName>
    <definedName name="_xlnm.Print_Area" localSheetId="9">'2018年尖扎县税收返还和转移支付表'!$A:$B</definedName>
    <definedName name="_xlnm.Print_Area" localSheetId="8">'尖扎县2018年基本支出经济分类'!$A$1:$D$44</definedName>
    <definedName name="_xlnm.Print_Area" hidden="1">#N/A</definedName>
    <definedName name="_xlnm.Print_Titles" localSheetId="9">'2018年尖扎县税收返还和转移支付表'!$1:$3</definedName>
    <definedName name="_xlnm.Print_Titles" localSheetId="11">'2018年尖扎县政府基金收入'!$1:$4</definedName>
    <definedName name="_xlnm.Print_Titles" localSheetId="12">'2018年尖扎县政府基金支出'!$1:$4</definedName>
    <definedName name="_xlnm.Print_Titles" localSheetId="6">'2018年尖扎县支出项目细化表'!$1:$4</definedName>
    <definedName name="_xlnm.Print_Titles" localSheetId="8">'尖扎县2018年基本支出经济分类'!$1:$3</definedName>
    <definedName name="_xlnm.Print_Titles" hidden="1">#N/A</definedName>
    <definedName name="地区名称" localSheetId="16">'[4]封面'!$B$2:$B$6</definedName>
    <definedName name="地区名称" localSheetId="17">'[4]封面'!$B$2:$B$6</definedName>
    <definedName name="地区名称" localSheetId="6">'[1]封面'!$B$2:$B$6</definedName>
    <definedName name="地区名称" localSheetId="7">'[2]封面'!$B$2:$B$6</definedName>
    <definedName name="地区名称">'[3]封面'!$B$2:$B$6</definedName>
    <definedName name="_xlnm.Print_Area" localSheetId="6">'2018年尖扎县支出项目细化表'!$A$1:$E$1290</definedName>
  </definedNames>
  <calcPr fullCalcOnLoad="1"/>
</workbook>
</file>

<file path=xl/sharedStrings.xml><?xml version="1.0" encoding="utf-8"?>
<sst xmlns="http://schemas.openxmlformats.org/spreadsheetml/2006/main" count="1732" uniqueCount="1358">
  <si>
    <t>ERRANGE_O=</t>
  </si>
  <si>
    <t>B5:B35,B37:B46,B48:B57,B59:B67,B69:B75,B77:B82,B84:B88</t>
  </si>
  <si>
    <t>ERLINESTART_O=</t>
  </si>
  <si>
    <t>ERCOLUMNSTART_O=</t>
  </si>
  <si>
    <t>ERLINEEND_O=</t>
  </si>
  <si>
    <t>ERCOLUMNEND_O=</t>
  </si>
  <si>
    <t>尖扎县2018年预算（草案）</t>
  </si>
  <si>
    <t>二〇一八年二月</t>
  </si>
  <si>
    <t>尖扎县2018年一般公共预算收入安排表</t>
  </si>
  <si>
    <t>单位：万元</t>
  </si>
  <si>
    <t>项          目</t>
  </si>
  <si>
    <t>2017年    预算数</t>
  </si>
  <si>
    <t>2017年实际完成数</t>
  </si>
  <si>
    <t>2018年    预算数</t>
  </si>
  <si>
    <t>比上年完成数增减</t>
  </si>
  <si>
    <t>比上年完成数增减%</t>
  </si>
  <si>
    <t>一、税收收入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</si>
  <si>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</si>
  <si>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</si>
  <si>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</si>
  <si>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</si>
  <si>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</si>
  <si>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</si>
  <si>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</si>
  <si>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</si>
  <si>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</si>
  <si>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</si>
  <si>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</si>
  <si>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</si>
  <si>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</si>
  <si>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</si>
  <si>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</si>
  <si>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</si>
  <si>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</si>
  <si>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</si>
  <si>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</si>
  <si>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</si>
  <si>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</si>
  <si>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</si>
  <si>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r>
      <t>国有资源</t>
    </r>
    <r>
      <rPr>
        <sz val="11"/>
        <rFont val="宋体"/>
        <family val="0"/>
      </rPr>
      <t>(</t>
    </r>
    <r>
      <rPr>
        <sz val="11"/>
        <rFont val="宋体"/>
        <family val="0"/>
      </rPr>
      <t>资产</t>
    </r>
    <r>
      <rPr>
        <sz val="11"/>
        <rFont val="宋体"/>
        <family val="0"/>
      </rPr>
      <t>)</t>
    </r>
    <r>
      <rPr>
        <sz val="11"/>
        <rFont val="宋体"/>
        <family val="0"/>
      </rPr>
      <t>有偿使用收入</t>
    </r>
  </si>
  <si>
    <t>捐赠收入</t>
  </si>
  <si>
    <t>政府住房基金收入</t>
  </si>
  <si>
    <t>其他收入</t>
  </si>
  <si>
    <t>收入合计</t>
  </si>
  <si>
    <t>转移性收入</t>
  </si>
  <si>
    <t xml:space="preserve">  上级补助收入</t>
  </si>
  <si>
    <t xml:space="preserve">    返还性收入 </t>
  </si>
  <si>
    <t xml:space="preserve">    一般性转移支付收入</t>
  </si>
  <si>
    <t xml:space="preserve">    专项补助收入</t>
  </si>
  <si>
    <t>地方发行债务收入</t>
  </si>
  <si>
    <t>调入资金</t>
  </si>
  <si>
    <t>接受其他地区援助收入</t>
  </si>
  <si>
    <t>上年结余收入</t>
  </si>
  <si>
    <t>调入预算稳定调节基金</t>
  </si>
  <si>
    <t xml:space="preserve">总      计 </t>
  </si>
  <si>
    <t>尖扎县2018年地方一般公共预算支出安排情况表</t>
  </si>
  <si>
    <t>2016年完成数</t>
  </si>
  <si>
    <t>比上年
增减数</t>
  </si>
  <si>
    <t>增减
比例%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</si>
  <si>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</si>
  <si>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</si>
  <si>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</si>
  <si>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</si>
  <si>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</si>
  <si>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</si>
  <si>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</si>
  <si>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</si>
  <si>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</si>
  <si>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</si>
  <si>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</si>
  <si>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</si>
  <si>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</si>
  <si>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</si>
  <si>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</si>
  <si>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</t>
  </si>
  <si>
    <t>十七、援助其他地区支出</t>
  </si>
  <si>
    <t>十八、国土资源气象等事务</t>
  </si>
  <si>
    <t>十九、住房保障支出</t>
  </si>
  <si>
    <t>二十、粮油储备</t>
  </si>
  <si>
    <t>二十一、预备费</t>
  </si>
  <si>
    <t>二十三、债务还本</t>
  </si>
  <si>
    <t>二十四、债务付息</t>
  </si>
  <si>
    <t>二十五、债务发行费用</t>
  </si>
  <si>
    <t>二十六、其他支出</t>
  </si>
  <si>
    <t>支出合计</t>
  </si>
  <si>
    <t>转移性支出</t>
  </si>
  <si>
    <t xml:space="preserve">  上解上级支出</t>
  </si>
  <si>
    <t xml:space="preserve">    专项上解支出</t>
  </si>
  <si>
    <t xml:space="preserve">  补助下级支出</t>
  </si>
  <si>
    <t xml:space="preserve">    返还性支出</t>
  </si>
  <si>
    <t xml:space="preserve">    一般性转移支付支出</t>
  </si>
  <si>
    <t xml:space="preserve">    专项补助支出</t>
  </si>
  <si>
    <t>债务还本支出</t>
  </si>
  <si>
    <t>年终结余</t>
  </si>
  <si>
    <t xml:space="preserve">   结转下年</t>
  </si>
  <si>
    <r>
      <t xml:space="preserve">      </t>
    </r>
    <r>
      <rPr>
        <sz val="11"/>
        <rFont val="宋体"/>
        <family val="0"/>
      </rPr>
      <t>净结余</t>
    </r>
  </si>
  <si>
    <t>九、医疗卫生</t>
  </si>
  <si>
    <t>十、节能保护</t>
  </si>
  <si>
    <t>十八、住房保障支出</t>
  </si>
  <si>
    <t>尖扎县2018年地方公共财政预算支出安排明细表</t>
  </si>
  <si>
    <t>项  目</t>
  </si>
  <si>
    <r>
      <t>2017</t>
    </r>
    <r>
      <rPr>
        <sz val="12"/>
        <rFont val="黑体"/>
        <family val="3"/>
      </rPr>
      <t>年</t>
    </r>
    <r>
      <rPr>
        <sz val="12"/>
        <rFont val="Arial"/>
        <family val="2"/>
      </rPr>
      <t xml:space="preserve">
</t>
    </r>
    <r>
      <rPr>
        <sz val="12"/>
        <rFont val="黑体"/>
        <family val="3"/>
      </rPr>
      <t>预算数</t>
    </r>
  </si>
  <si>
    <r>
      <t>2018</t>
    </r>
    <r>
      <rPr>
        <sz val="12"/>
        <rFont val="黑体"/>
        <family val="3"/>
      </rPr>
      <t>年预算数</t>
    </r>
  </si>
  <si>
    <t>比上年增减</t>
  </si>
  <si>
    <r>
      <t>比上年增减</t>
    </r>
    <r>
      <rPr>
        <sz val="12"/>
        <rFont val="Arial"/>
        <family val="2"/>
      </rPr>
      <t>%</t>
    </r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</si>
  <si>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</si>
  <si>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</si>
  <si>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</si>
  <si>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</si>
  <si>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</si>
  <si>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</si>
  <si>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</si>
  <si>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</si>
  <si>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</si>
  <si>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</si>
  <si>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</si>
  <si>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</si>
  <si>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</si>
  <si>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</si>
  <si>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</si>
  <si>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</si>
  <si>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</si>
  <si>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</si>
  <si>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</si>
  <si>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</si>
  <si>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</si>
  <si>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</si>
  <si>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</si>
  <si>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</si>
  <si>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</si>
  <si>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其他政府办公厅事务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</si>
  <si>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</si>
  <si>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</si>
  <si>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</si>
  <si>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</si>
  <si>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</si>
  <si>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</si>
  <si>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</si>
  <si>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</si>
  <si>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</si>
  <si>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</si>
  <si>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</si>
  <si>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</si>
  <si>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</si>
  <si>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</si>
  <si>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</si>
  <si>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</si>
  <si>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</si>
  <si>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</si>
  <si>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</si>
  <si>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</si>
  <si>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</si>
  <si>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</si>
  <si>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</si>
  <si>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</si>
  <si>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</si>
  <si>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</si>
  <si>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</si>
  <si>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</si>
  <si>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</si>
  <si>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</si>
  <si>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</si>
  <si>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</si>
  <si>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</si>
  <si>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</si>
  <si>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</si>
  <si>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</si>
  <si>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</si>
  <si>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</si>
  <si>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</si>
  <si>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</si>
  <si>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</si>
  <si>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</si>
  <si>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</si>
  <si>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</si>
  <si>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</si>
  <si>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</si>
  <si>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</si>
  <si>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</si>
  <si>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其他人事事务支出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</si>
  <si>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</si>
  <si>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</si>
  <si>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</si>
  <si>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</si>
  <si>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</si>
  <si>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</si>
  <si>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</si>
  <si>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</si>
  <si>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</si>
  <si>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</si>
  <si>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</si>
  <si>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</si>
  <si>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</si>
  <si>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</si>
  <si>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</si>
  <si>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</si>
  <si>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</si>
  <si>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</si>
  <si>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</si>
  <si>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</si>
  <si>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</si>
  <si>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</si>
  <si>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</si>
  <si>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</si>
  <si>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</si>
  <si>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</si>
  <si>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</si>
  <si>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</si>
  <si>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</si>
  <si>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</si>
  <si>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</si>
  <si>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 </t>
  </si>
  <si>
    <t xml:space="preserve">    其他质量技术监督与检验检疫事务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</si>
  <si>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</si>
  <si>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</si>
  <si>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</si>
  <si>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</si>
  <si>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</si>
  <si>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</si>
  <si>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</si>
  <si>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</si>
  <si>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</si>
  <si>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</si>
  <si>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</si>
  <si>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</si>
  <si>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</si>
  <si>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</si>
  <si>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</si>
  <si>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</si>
  <si>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</si>
  <si>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</si>
  <si>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</si>
  <si>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</si>
  <si>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</si>
  <si>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</si>
  <si>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</si>
  <si>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</si>
  <si>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</si>
  <si>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</si>
  <si>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</si>
  <si>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</si>
  <si>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</si>
  <si>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</si>
  <si>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</si>
  <si>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</si>
  <si>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</si>
  <si>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其他一般公共服务支出</t>
  </si>
  <si>
    <t xml:space="preserve">    国家赔偿费用支出</t>
  </si>
  <si>
    <t xml:space="preserve">    其他一般公共服务支出</t>
  </si>
  <si>
    <t>外交支出</t>
  </si>
  <si>
    <t xml:space="preserve">  对外合作与交流</t>
  </si>
  <si>
    <t xml:space="preserve">  其他外交支出</t>
  </si>
  <si>
    <t>国防支出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</si>
  <si>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</si>
  <si>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</si>
  <si>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</si>
  <si>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</si>
  <si>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</si>
  <si>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</si>
  <si>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</si>
  <si>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</si>
  <si>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>水电</t>
  </si>
  <si>
    <t>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</si>
  <si>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</si>
  <si>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</si>
  <si>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</si>
  <si>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</si>
  <si>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</si>
  <si>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</si>
  <si>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</si>
  <si>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</si>
  <si>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</si>
  <si>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</si>
  <si>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</si>
  <si>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</si>
  <si>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</si>
  <si>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</si>
  <si>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</si>
  <si>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</si>
  <si>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</si>
  <si>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</si>
  <si>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</si>
  <si>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</si>
  <si>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</si>
  <si>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</si>
  <si>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</si>
  <si>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</si>
  <si>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</si>
  <si>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</si>
  <si>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</si>
  <si>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</si>
  <si>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</si>
  <si>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</si>
  <si>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</si>
  <si>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</si>
  <si>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</si>
  <si>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</si>
  <si>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</si>
  <si>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</si>
  <si>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</si>
  <si>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</si>
  <si>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</si>
  <si>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</si>
  <si>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</si>
  <si>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</si>
  <si>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</si>
  <si>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</si>
  <si>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</si>
  <si>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</si>
  <si>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</si>
  <si>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</si>
  <si>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</si>
  <si>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</si>
  <si>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</si>
  <si>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</si>
  <si>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</si>
  <si>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</si>
  <si>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</si>
  <si>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</si>
  <si>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</si>
  <si>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</si>
  <si>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</si>
  <si>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</si>
  <si>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</si>
  <si>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</si>
  <si>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</si>
  <si>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</si>
  <si>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</si>
  <si>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</si>
  <si>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</si>
  <si>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</si>
  <si>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信息化建设扩运行维护</t>
  </si>
  <si>
    <t xml:space="preserve">    基础设施建设及维护</t>
  </si>
  <si>
    <t xml:space="preserve">    其他海警支出</t>
  </si>
  <si>
    <t xml:space="preserve">  其他公共安全支出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</si>
  <si>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</si>
  <si>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</si>
  <si>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</si>
  <si>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</si>
  <si>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</si>
  <si>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</si>
  <si>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</si>
  <si>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</si>
  <si>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</si>
  <si>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</si>
  <si>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</si>
  <si>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</si>
  <si>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</si>
  <si>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</si>
  <si>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</si>
  <si>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</si>
  <si>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</si>
  <si>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</si>
  <si>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</si>
  <si>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</si>
  <si>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</si>
  <si>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</si>
  <si>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</si>
  <si>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</si>
  <si>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</si>
  <si>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</si>
  <si>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</si>
  <si>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</si>
  <si>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</si>
  <si>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</si>
  <si>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</si>
  <si>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</si>
  <si>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</si>
  <si>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</si>
  <si>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</si>
  <si>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</si>
  <si>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</si>
  <si>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</si>
  <si>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</si>
  <si>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</si>
  <si>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</si>
  <si>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</si>
  <si>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</si>
  <si>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</si>
  <si>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</si>
  <si>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</si>
  <si>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</si>
  <si>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</si>
  <si>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</si>
  <si>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</si>
  <si>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</si>
  <si>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</si>
  <si>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</si>
  <si>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</si>
  <si>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</si>
  <si>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</si>
  <si>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</si>
  <si>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</si>
  <si>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</si>
  <si>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</si>
  <si>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</si>
  <si>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</si>
  <si>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</si>
  <si>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</si>
  <si>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</si>
  <si>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</si>
  <si>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</si>
  <si>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</si>
  <si>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</si>
  <si>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</si>
  <si>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</si>
  <si>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</si>
  <si>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</si>
  <si>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</si>
  <si>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</si>
  <si>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</si>
  <si>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</si>
  <si>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</si>
  <si>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</si>
  <si>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</si>
  <si>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</si>
  <si>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</si>
  <si>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</si>
  <si>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</si>
  <si>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</si>
  <si>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</si>
  <si>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</si>
  <si>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</si>
  <si>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</si>
  <si>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</si>
  <si>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</si>
  <si>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</si>
  <si>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</t>
  </si>
  <si>
    <t xml:space="preserve">    重点研发计划</t>
  </si>
  <si>
    <t xml:space="preserve">    科技重大专项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</si>
  <si>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</si>
  <si>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</si>
  <si>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</si>
  <si>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</si>
  <si>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</si>
  <si>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</si>
  <si>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</si>
  <si>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</si>
  <si>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</si>
  <si>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</si>
  <si>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</si>
  <si>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</si>
  <si>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</si>
  <si>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</si>
  <si>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</si>
  <si>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</si>
  <si>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</si>
  <si>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</si>
  <si>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</si>
  <si>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</si>
  <si>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</si>
  <si>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</si>
  <si>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</si>
  <si>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</si>
  <si>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</si>
  <si>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</si>
  <si>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</si>
  <si>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</si>
  <si>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</si>
  <si>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</si>
  <si>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</si>
  <si>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</si>
  <si>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</si>
  <si>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</si>
  <si>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</si>
  <si>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</si>
  <si>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</si>
  <si>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</si>
  <si>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</si>
  <si>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</si>
  <si>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</si>
  <si>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</si>
  <si>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</si>
  <si>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</si>
  <si>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</si>
  <si>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</si>
  <si>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</si>
  <si>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</si>
  <si>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</si>
  <si>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</si>
  <si>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</si>
  <si>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劳动人事争议调节仲裁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</si>
  <si>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</si>
  <si>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</si>
  <si>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</si>
  <si>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</si>
  <si>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</si>
  <si>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</si>
  <si>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</si>
  <si>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</si>
  <si>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</si>
  <si>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</si>
  <si>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</si>
  <si>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</si>
  <si>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</si>
  <si>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</si>
  <si>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</si>
  <si>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</si>
  <si>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</si>
  <si>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</si>
  <si>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</si>
  <si>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</si>
  <si>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</si>
  <si>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</si>
  <si>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</si>
  <si>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</si>
  <si>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</si>
  <si>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</si>
  <si>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</si>
  <si>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</si>
  <si>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</si>
  <si>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</si>
  <si>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</si>
  <si>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</si>
  <si>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</si>
  <si>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</si>
  <si>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</si>
  <si>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</si>
  <si>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</si>
  <si>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</si>
  <si>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</si>
  <si>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</si>
  <si>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</si>
  <si>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</si>
  <si>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</si>
  <si>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退伍士兵安置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</si>
  <si>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</si>
  <si>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</si>
  <si>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</si>
  <si>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</si>
  <si>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</si>
  <si>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</si>
  <si>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</si>
  <si>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</si>
  <si>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</si>
  <si>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</si>
  <si>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</si>
  <si>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</si>
  <si>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</si>
  <si>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</si>
  <si>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</si>
  <si>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</si>
  <si>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</si>
  <si>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</si>
  <si>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</si>
  <si>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</si>
  <si>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</si>
  <si>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</si>
  <si>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</si>
  <si>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</si>
  <si>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</si>
  <si>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</si>
  <si>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</si>
  <si>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</si>
  <si>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</si>
  <si>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</si>
  <si>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</si>
  <si>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</si>
  <si>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</si>
  <si>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</si>
  <si>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</si>
  <si>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</si>
  <si>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</si>
  <si>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</si>
  <si>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</si>
  <si>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</si>
  <si>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</si>
  <si>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</si>
  <si>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</si>
  <si>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</si>
  <si>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</si>
  <si>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</si>
  <si>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</si>
  <si>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</si>
  <si>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</si>
  <si>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</si>
  <si>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</si>
  <si>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  其他医疗卫生与计划生育管理事务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</si>
  <si>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</si>
  <si>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</si>
  <si>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</si>
  <si>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</si>
  <si>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</si>
  <si>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</si>
  <si>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</si>
  <si>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</si>
  <si>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</si>
  <si>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</si>
  <si>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</si>
  <si>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</si>
  <si>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</si>
  <si>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</si>
  <si>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</si>
  <si>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</si>
  <si>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</si>
  <si>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</si>
  <si>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</si>
  <si>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</si>
  <si>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</si>
  <si>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</si>
  <si>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</si>
  <si>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</si>
  <si>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</si>
  <si>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</si>
  <si>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</si>
  <si>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</si>
  <si>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</si>
  <si>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</si>
  <si>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</si>
  <si>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</si>
  <si>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</si>
  <si>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</si>
  <si>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</si>
  <si>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</si>
  <si>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</si>
  <si>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</si>
  <si>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</si>
  <si>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</si>
  <si>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</si>
  <si>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</si>
  <si>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</si>
  <si>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</si>
  <si>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</si>
  <si>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</si>
  <si>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</si>
  <si>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</si>
  <si>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</si>
  <si>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</si>
  <si>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</si>
  <si>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</si>
  <si>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</si>
  <si>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</si>
  <si>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</si>
  <si>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</si>
  <si>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</si>
  <si>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</si>
  <si>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</si>
  <si>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</si>
  <si>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</si>
  <si>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</si>
  <si>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</si>
  <si>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</si>
  <si>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</si>
  <si>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</si>
  <si>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</si>
  <si>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</si>
  <si>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</si>
  <si>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</si>
  <si>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</si>
  <si>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</si>
  <si>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</si>
  <si>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</si>
  <si>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</si>
  <si>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</si>
  <si>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</si>
  <si>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</si>
  <si>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</si>
  <si>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</si>
  <si>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</si>
  <si>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</si>
  <si>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</si>
  <si>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</si>
  <si>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</si>
  <si>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</si>
  <si>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</si>
  <si>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</si>
  <si>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</si>
  <si>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</si>
  <si>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 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</si>
  <si>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</si>
  <si>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</si>
  <si>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</si>
  <si>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</si>
  <si>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</si>
  <si>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</si>
  <si>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</si>
  <si>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</si>
  <si>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</si>
  <si>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</si>
  <si>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</si>
  <si>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</si>
  <si>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</si>
  <si>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</si>
  <si>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能源节约利用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</si>
  <si>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</si>
  <si>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</si>
  <si>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</si>
  <si>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</si>
  <si>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</si>
  <si>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</si>
  <si>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</si>
  <si>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</si>
  <si>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</si>
  <si>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</si>
  <si>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</si>
  <si>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</si>
  <si>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</si>
  <si>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</si>
  <si>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</si>
  <si>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</si>
  <si>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</si>
  <si>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</si>
  <si>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</si>
  <si>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</si>
  <si>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</si>
  <si>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</si>
  <si>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</si>
  <si>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</si>
  <si>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</si>
  <si>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</si>
  <si>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</si>
  <si>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</si>
  <si>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</si>
  <si>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</si>
  <si>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</si>
  <si>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</si>
  <si>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</si>
  <si>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</si>
  <si>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</si>
  <si>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</si>
  <si>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</si>
  <si>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</si>
  <si>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</si>
  <si>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</si>
  <si>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</si>
  <si>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</si>
  <si>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</si>
  <si>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</si>
  <si>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</si>
  <si>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</si>
  <si>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</si>
  <si>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</si>
  <si>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</si>
  <si>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</si>
  <si>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</si>
  <si>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</si>
  <si>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</si>
  <si>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</si>
  <si>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</si>
  <si>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</si>
  <si>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</si>
  <si>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</si>
  <si>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</si>
  <si>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</si>
  <si>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</si>
  <si>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</si>
  <si>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</si>
  <si>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</si>
  <si>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</si>
  <si>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</si>
  <si>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</si>
  <si>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</si>
  <si>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</si>
  <si>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</si>
  <si>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</si>
  <si>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</si>
  <si>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</si>
  <si>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</si>
  <si>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</si>
  <si>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</si>
  <si>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</si>
  <si>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</si>
  <si>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</si>
  <si>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</si>
  <si>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</si>
  <si>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</si>
  <si>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</si>
  <si>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</si>
  <si>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</si>
  <si>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</si>
  <si>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</si>
  <si>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</si>
  <si>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</si>
  <si>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</si>
  <si>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</si>
  <si>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</si>
  <si>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</si>
  <si>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</si>
  <si>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</si>
  <si>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</si>
  <si>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</si>
  <si>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</si>
  <si>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</si>
  <si>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</si>
  <si>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</si>
  <si>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</si>
  <si>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</si>
  <si>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</si>
  <si>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</si>
  <si>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</si>
  <si>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</si>
  <si>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</si>
  <si>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</si>
  <si>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</si>
  <si>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</si>
  <si>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</si>
  <si>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</si>
  <si>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</si>
  <si>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</si>
  <si>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</si>
  <si>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</si>
  <si>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</si>
  <si>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</si>
  <si>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</si>
  <si>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</si>
  <si>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</si>
  <si>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</si>
  <si>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</si>
  <si>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</si>
  <si>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</si>
  <si>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</si>
  <si>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</si>
  <si>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</si>
  <si>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</si>
  <si>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</si>
  <si>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</si>
  <si>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</si>
  <si>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</si>
  <si>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</si>
  <si>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</si>
  <si>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</si>
  <si>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</si>
  <si>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</si>
  <si>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</si>
  <si>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</si>
  <si>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</si>
  <si>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</si>
  <si>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</si>
  <si>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</si>
  <si>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</si>
  <si>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其他农林水事务支出</t>
  </si>
  <si>
    <t xml:space="preserve">    化解其他公益性乡村债务支出</t>
  </si>
  <si>
    <t xml:space="preserve">    其他农林水事务支出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</si>
  <si>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</si>
  <si>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</si>
  <si>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</si>
  <si>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</si>
  <si>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</si>
  <si>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</si>
  <si>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</si>
  <si>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</si>
  <si>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</si>
  <si>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</si>
  <si>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</si>
  <si>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</si>
  <si>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</si>
  <si>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</si>
  <si>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</si>
  <si>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</si>
  <si>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</si>
  <si>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</si>
  <si>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</si>
  <si>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</si>
  <si>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</si>
  <si>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</si>
  <si>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</si>
  <si>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</si>
  <si>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</si>
  <si>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</si>
  <si>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</si>
  <si>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</si>
  <si>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</si>
  <si>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</si>
  <si>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</si>
  <si>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</si>
  <si>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</si>
  <si>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</si>
  <si>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</si>
  <si>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</si>
  <si>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</si>
  <si>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</si>
  <si>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</si>
  <si>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</si>
  <si>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</si>
  <si>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</si>
  <si>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</si>
  <si>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</si>
  <si>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</si>
  <si>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</si>
  <si>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</si>
  <si>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</si>
  <si>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其他交通运输支出（款）</t>
  </si>
  <si>
    <t xml:space="preserve">    公共交通运营补助</t>
  </si>
  <si>
    <t xml:space="preserve">    其他交通运输支出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</si>
  <si>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</si>
  <si>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</si>
  <si>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</si>
  <si>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</si>
  <si>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</si>
  <si>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</si>
  <si>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</si>
  <si>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</si>
  <si>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</si>
  <si>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</si>
  <si>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</si>
  <si>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</si>
  <si>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</si>
  <si>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</si>
  <si>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</si>
  <si>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</si>
  <si>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</si>
  <si>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</si>
  <si>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</si>
  <si>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</si>
  <si>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</si>
  <si>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</si>
  <si>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</si>
  <si>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</si>
  <si>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</si>
  <si>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</si>
  <si>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</si>
  <si>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</si>
  <si>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</si>
  <si>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</si>
  <si>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</si>
  <si>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</si>
  <si>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</si>
  <si>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</si>
  <si>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</si>
  <si>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</si>
  <si>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</si>
  <si>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</si>
  <si>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</si>
  <si>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</si>
  <si>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</si>
  <si>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</si>
  <si>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</si>
  <si>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</si>
  <si>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</si>
  <si>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</si>
  <si>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</si>
  <si>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</si>
  <si>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</si>
  <si>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</si>
  <si>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</si>
  <si>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</si>
  <si>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</si>
  <si>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</si>
  <si>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</si>
  <si>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</si>
  <si>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</si>
  <si>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</si>
  <si>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</si>
  <si>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</si>
  <si>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</si>
  <si>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</si>
  <si>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</si>
  <si>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</si>
  <si>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</si>
  <si>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</si>
  <si>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</si>
  <si>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</si>
  <si>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</si>
  <si>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金融支出</t>
  </si>
  <si>
    <t xml:space="preserve">    金融部门行政支出</t>
  </si>
  <si>
    <t xml:space="preserve">    安全防卫</t>
  </si>
  <si>
    <t xml:space="preserve">    金融部门其他行政支出</t>
  </si>
  <si>
    <t xml:space="preserve">    金融发展支出</t>
  </si>
  <si>
    <t xml:space="preserve">    政策性银行亏损补贴1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</si>
  <si>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</si>
  <si>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</si>
  <si>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</si>
  <si>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</si>
  <si>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其他金融支出</t>
  </si>
  <si>
    <t>援助其他地区支出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</si>
  <si>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</si>
  <si>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</si>
  <si>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</si>
  <si>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</si>
  <si>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</si>
  <si>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</si>
  <si>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</si>
  <si>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</si>
  <si>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</si>
  <si>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</si>
  <si>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</si>
  <si>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</si>
  <si>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</si>
  <si>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</si>
  <si>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</si>
  <si>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</si>
  <si>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</si>
  <si>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</si>
  <si>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</si>
  <si>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</si>
  <si>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</si>
  <si>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</si>
  <si>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</si>
  <si>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</si>
  <si>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</si>
  <si>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</si>
  <si>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</si>
  <si>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</si>
  <si>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</si>
  <si>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</si>
  <si>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</si>
  <si>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</si>
  <si>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</si>
  <si>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</si>
  <si>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</si>
  <si>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</si>
  <si>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</si>
  <si>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</si>
  <si>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</si>
  <si>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</si>
  <si>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</si>
  <si>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</si>
  <si>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</si>
  <si>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</si>
  <si>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</si>
  <si>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</si>
  <si>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</si>
  <si>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</si>
  <si>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</si>
  <si>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</si>
  <si>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</si>
  <si>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</si>
  <si>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</si>
  <si>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</si>
  <si>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</si>
  <si>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</si>
  <si>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</si>
  <si>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</si>
  <si>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</si>
  <si>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</si>
  <si>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</si>
  <si>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</si>
  <si>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</si>
  <si>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</si>
  <si>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</si>
  <si>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</si>
  <si>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</si>
  <si>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</si>
  <si>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</si>
  <si>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</si>
  <si>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</si>
  <si>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</si>
  <si>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</si>
  <si>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</si>
  <si>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</si>
  <si>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</si>
  <si>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</si>
  <si>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</si>
  <si>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</si>
  <si>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</si>
  <si>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</si>
  <si>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</si>
  <si>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</si>
  <si>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</si>
  <si>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</si>
  <si>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</si>
  <si>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</si>
  <si>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</si>
  <si>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</si>
  <si>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</si>
  <si>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</si>
  <si>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</si>
  <si>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</si>
  <si>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</si>
  <si>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</si>
  <si>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</si>
  <si>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</si>
  <si>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</si>
  <si>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</si>
  <si>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</si>
  <si>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</si>
  <si>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</si>
  <si>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</si>
  <si>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</si>
  <si>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</si>
  <si>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</si>
  <si>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</si>
  <si>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</si>
  <si>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</si>
  <si>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</si>
  <si>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</si>
  <si>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</si>
  <si>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</si>
  <si>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</si>
  <si>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</si>
  <si>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</si>
  <si>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</si>
  <si>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</si>
  <si>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</si>
  <si>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</si>
  <si>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</si>
  <si>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</si>
  <si>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</si>
  <si>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</si>
  <si>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</si>
  <si>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债务付息支出</t>
  </si>
  <si>
    <t>债务发行费用支出</t>
  </si>
  <si>
    <t>其他支出</t>
  </si>
  <si>
    <t xml:space="preserve">    年初预留</t>
  </si>
  <si>
    <t xml:space="preserve">    其他支出</t>
  </si>
  <si>
    <t>合       计</t>
  </si>
  <si>
    <t>尖扎县2018年地方一般公共预算支出经济分类情况表</t>
  </si>
  <si>
    <t>单位:万元</t>
  </si>
  <si>
    <t>项目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</si>
  <si>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</si>
  <si>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</si>
  <si>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</si>
  <si>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</si>
  <si>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</si>
  <si>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</si>
  <si>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</si>
  <si>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</si>
  <si>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预备费及预留</t>
  </si>
  <si>
    <t>其他
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</si>
  <si>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</si>
  <si>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</si>
  <si>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</si>
  <si>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</si>
  <si>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</si>
  <si>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</si>
  <si>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</si>
  <si>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</si>
  <si>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</si>
  <si>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</si>
  <si>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</si>
  <si>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</si>
  <si>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</si>
  <si>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</si>
  <si>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</si>
  <si>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</si>
  <si>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十八、国土海洋气象等支出</t>
  </si>
  <si>
    <t>二十、粮油物资储备支出</t>
  </si>
  <si>
    <t>二十二、国债还本付息支出</t>
  </si>
  <si>
    <t>二十三、债务发行费用</t>
  </si>
  <si>
    <t>二十四、其他支出</t>
  </si>
  <si>
    <t>支出总计</t>
  </si>
  <si>
    <t>2018年尖扎县本级部门预算基本支出经济分类
预算安排明细表</t>
  </si>
  <si>
    <t>项      目</t>
  </si>
  <si>
    <t>2017年
预算数</t>
  </si>
  <si>
    <t>2018年
预算数</t>
  </si>
  <si>
    <t>为上年
预算数的%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</si>
  <si>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</si>
  <si>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</si>
  <si>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</si>
  <si>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</si>
  <si>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</si>
  <si>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伙食补助费</t>
  </si>
  <si>
    <t xml:space="preserve">    绩效工资</t>
  </si>
  <si>
    <t xml:space="preserve">    职业年金缴费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</si>
  <si>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</si>
  <si>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</si>
  <si>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</si>
  <si>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</si>
  <si>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</si>
  <si>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</si>
  <si>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</si>
  <si>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</si>
  <si>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</si>
  <si>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会议费</t>
  </si>
  <si>
    <t xml:space="preserve">    培训费</t>
  </si>
  <si>
    <t xml:space="preserve">    福利费</t>
  </si>
  <si>
    <t xml:space="preserve">    劳务费</t>
  </si>
  <si>
    <t xml:space="preserve">    工会经费</t>
  </si>
  <si>
    <t xml:space="preserve">    租赁费</t>
  </si>
  <si>
    <t xml:space="preserve">    物业管理费</t>
  </si>
  <si>
    <t xml:space="preserve">    维修（护）费</t>
  </si>
  <si>
    <t xml:space="preserve">    专用材料费</t>
  </si>
  <si>
    <t xml:space="preserve">    其他商品和服务支出</t>
  </si>
  <si>
    <t xml:space="preserve">        其中：在职</t>
  </si>
  <si>
    <t xml:space="preserve">              离休</t>
  </si>
  <si>
    <t>三、对个人和家庭的补助</t>
  </si>
  <si>
    <t xml:space="preserve">    离休费</t>
  </si>
  <si>
    <t xml:space="preserve">    抚恤金</t>
  </si>
  <si>
    <t xml:space="preserve">    生活补助</t>
  </si>
  <si>
    <t xml:space="preserve">    医疗费</t>
  </si>
  <si>
    <t xml:space="preserve">    助学金</t>
  </si>
  <si>
    <t xml:space="preserve">    采暖补贴</t>
  </si>
  <si>
    <t xml:space="preserve">    其他对个人和家庭的补助</t>
  </si>
  <si>
    <t>合      计</t>
  </si>
  <si>
    <t>2018年尖扎县税收返还和转移支付预算表</t>
  </si>
  <si>
    <t>2018年预算数</t>
  </si>
  <si>
    <t>转移支付合计</t>
  </si>
  <si>
    <t>一、返还性支出</t>
  </si>
  <si>
    <t xml:space="preserve">    增值税和消费税税收返还支出</t>
  </si>
  <si>
    <t>　　所得税基数返还支出</t>
  </si>
  <si>
    <t xml:space="preserve">　　成品油价格和税费改革税收返还支出 </t>
  </si>
  <si>
    <t xml:space="preserve">    增值税五五分享税收返还收入</t>
  </si>
  <si>
    <t>二、一般性转移支付</t>
  </si>
  <si>
    <t>其中：体制补助</t>
  </si>
  <si>
    <t xml:space="preserve">      均衡性转移支付</t>
  </si>
  <si>
    <t xml:space="preserve">      县级基本财力保障机制奖补资金</t>
  </si>
  <si>
    <t xml:space="preserve">      农村综合改革转移支付收入</t>
  </si>
  <si>
    <t xml:space="preserve">      重点生态功能区转移支付</t>
  </si>
  <si>
    <t xml:space="preserve">      固定数额补助收入</t>
  </si>
  <si>
    <t xml:space="preserve">      结算补助</t>
  </si>
  <si>
    <t>三、专项转移支付</t>
  </si>
  <si>
    <t xml:space="preserve">   1.一般公共服务</t>
  </si>
  <si>
    <t xml:space="preserve">   2.国防</t>
  </si>
  <si>
    <t xml:space="preserve">   3.公共安全</t>
  </si>
  <si>
    <t xml:space="preserve">   4.教育</t>
  </si>
  <si>
    <t xml:space="preserve">   5. 科学技术</t>
  </si>
  <si>
    <t xml:space="preserve">   6.文化体育与传媒</t>
  </si>
  <si>
    <t xml:space="preserve">   7.社会保障和就业</t>
  </si>
  <si>
    <t xml:space="preserve">   8.医疗卫生</t>
  </si>
  <si>
    <t xml:space="preserve">   9.节能环保</t>
  </si>
  <si>
    <t xml:space="preserve">   10.农林水</t>
  </si>
  <si>
    <t xml:space="preserve">   11.交通服务支出</t>
  </si>
  <si>
    <t xml:space="preserve">   12.商业服务业等</t>
  </si>
  <si>
    <t xml:space="preserve">   13. 住房保障</t>
  </si>
  <si>
    <t xml:space="preserve">   14.油粮物资储备</t>
  </si>
  <si>
    <t xml:space="preserve">      </t>
  </si>
  <si>
    <t>尖扎县2016年和2017年一般债务余额限额情况表</t>
  </si>
  <si>
    <t>单位：亿元</t>
  </si>
  <si>
    <t>资金</t>
  </si>
  <si>
    <t>备注</t>
  </si>
  <si>
    <t>一、2016年末一般债务余额</t>
  </si>
  <si>
    <t xml:space="preserve">    内债余额</t>
  </si>
  <si>
    <t xml:space="preserve">    外债余额</t>
  </si>
  <si>
    <t>二、2017年一般债务限额</t>
  </si>
  <si>
    <t xml:space="preserve">    内债限额</t>
  </si>
  <si>
    <t xml:space="preserve">    外债限额</t>
  </si>
  <si>
    <t>三、2017年一般债务举借额</t>
  </si>
  <si>
    <t xml:space="preserve">    内债举借额</t>
  </si>
  <si>
    <t xml:space="preserve">        发行新增一般债券</t>
  </si>
  <si>
    <t xml:space="preserve">        发行置换一般债券</t>
  </si>
  <si>
    <t xml:space="preserve">    外债举借额</t>
  </si>
  <si>
    <t>四、2017年一般债务还本额</t>
  </si>
  <si>
    <t xml:space="preserve">    内债还本额</t>
  </si>
  <si>
    <t xml:space="preserve">    外债还本额</t>
  </si>
  <si>
    <t>五、2017年一般债务余额</t>
  </si>
  <si>
    <t>尖扎县2018年政府性基金预算收入安排情况表</t>
  </si>
  <si>
    <t xml:space="preserve">      项             目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</si>
  <si>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</si>
  <si>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</si>
  <si>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</si>
  <si>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</si>
  <si>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</si>
  <si>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</si>
  <si>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</si>
  <si>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</si>
  <si>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</si>
  <si>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</si>
  <si>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</si>
  <si>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</si>
  <si>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</si>
  <si>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</si>
  <si>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</si>
  <si>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</si>
  <si>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</t>
  </si>
  <si>
    <t>十八、其他政府性基金收入</t>
  </si>
  <si>
    <t xml:space="preserve">  政府性基金转移收入</t>
  </si>
  <si>
    <t xml:space="preserve">    政府性基金补助收入</t>
  </si>
  <si>
    <t xml:space="preserve">    政府性基金上解收入</t>
  </si>
  <si>
    <t>地方政府专项债务收入</t>
  </si>
  <si>
    <t>地方政府专项债务转贷收入</t>
  </si>
  <si>
    <t>总     计</t>
  </si>
  <si>
    <t>尖扎县2018年政府性基金预算支出安排情况表</t>
  </si>
  <si>
    <t xml:space="preserve">      项          目</t>
  </si>
  <si>
    <t>比上年增减数</t>
  </si>
  <si>
    <t>增减比例%</t>
  </si>
  <si>
    <t>一、文化体育与传媒支出</t>
  </si>
  <si>
    <t xml:space="preserve">   国家电影事业发展专项资金支出</t>
  </si>
  <si>
    <t>二、社会保障和就业支出</t>
  </si>
  <si>
    <t xml:space="preserve">   大中型水库移民后期扶持基金支出</t>
  </si>
  <si>
    <t xml:space="preserve">   小型水库移民扶助基金及对应专项债务
   收入安排的支出</t>
  </si>
  <si>
    <t>三、节能环保支出</t>
  </si>
  <si>
    <t xml:space="preserve">   可再生能源电价附加收入安排的支出</t>
  </si>
  <si>
    <t xml:space="preserve">   废弃电器电子产品处理基金支出</t>
  </si>
  <si>
    <t>四、城乡社区支出</t>
  </si>
  <si>
    <t xml:space="preserve">   国有土地使用权出让收入及对应专项
   债务收入安排的支出</t>
  </si>
  <si>
    <t xml:space="preserve">   城市公用事业附加及对应专项债务
   安排的支出</t>
  </si>
  <si>
    <t xml:space="preserve">   国有土地收益基金及对应专项债务
   收入安排的支出</t>
  </si>
  <si>
    <t xml:space="preserve">   农业土地开发资金及对应专项债务
   收入安排的支出</t>
  </si>
  <si>
    <t xml:space="preserve">   城市基础设施配套费及对应专项债务
   收入安排的支出</t>
  </si>
  <si>
    <t xml:space="preserve">   污水处理费收入及对应专项债务
   收入安排的支出</t>
  </si>
  <si>
    <t>五、农林水支出</t>
  </si>
  <si>
    <t xml:space="preserve">   新菜地开发建设基金及对应专项债务
   收入安排的支出</t>
  </si>
  <si>
    <t xml:space="preserve">   大中型水库库区基金及对应债务专著
   收入安排的支出</t>
  </si>
  <si>
    <t xml:space="preserve">   三峡水库库区基金支出</t>
  </si>
  <si>
    <t xml:space="preserve">   国家重大水利工程建设基金及对应
   专项债务收入安排的支出</t>
  </si>
  <si>
    <t>六、交通运输支出</t>
  </si>
  <si>
    <t xml:space="preserve">   海南省高等级公路车辆通行附加费
   及对应专项债务收入安排的支出</t>
  </si>
  <si>
    <t xml:space="preserve">   车辆通行费及对应专项债务收入安排的支出</t>
  </si>
  <si>
    <t xml:space="preserve">   港口建设费及对应债务收入安排的支出</t>
  </si>
  <si>
    <t xml:space="preserve">   铁路建设基金支出</t>
  </si>
  <si>
    <t xml:space="preserve">   船舶油污损害赔偿基金支出</t>
  </si>
  <si>
    <t xml:space="preserve">   民航发展基金支出</t>
  </si>
  <si>
    <t>七、资源勘探信息等支出</t>
  </si>
  <si>
    <t xml:space="preserve">   散装水泥专项资金及对应专项债务
   收入安排的支出</t>
  </si>
  <si>
    <t xml:space="preserve">   新型墙体材料专项基金及对应
   专项债务收入安排的支出</t>
  </si>
  <si>
    <t xml:space="preserve">   农网还贷资金支出</t>
  </si>
  <si>
    <t>八、商业服务业等支出</t>
  </si>
  <si>
    <t xml:space="preserve">   旅游发展基金支出</t>
  </si>
  <si>
    <t>九、其他支出</t>
  </si>
  <si>
    <t xml:space="preserve">   其他政府性基金及对应专项债务
   收入安排的支出</t>
  </si>
  <si>
    <t xml:space="preserve">   彩票发行销售机构业务费安排的支出</t>
  </si>
  <si>
    <t xml:space="preserve">   彩票公益金及对应专项债务
   收入安排的支出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</si>
  <si>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</si>
  <si>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</si>
  <si>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</si>
  <si>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</si>
  <si>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</si>
  <si>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地方政府专项债务还本支出</t>
  </si>
  <si>
    <t xml:space="preserve"> 地方政府专项债务转贷支出</t>
  </si>
  <si>
    <t xml:space="preserve"> 调出资金</t>
  </si>
  <si>
    <t xml:space="preserve"> 年终结余</t>
  </si>
  <si>
    <t>2016年和2017年专项债务余额限额情况表</t>
  </si>
  <si>
    <t>一、2016年末专项债务余额</t>
  </si>
  <si>
    <t>二、2017年专项债务限额</t>
  </si>
  <si>
    <t xml:space="preserve">    内债新增限额</t>
  </si>
  <si>
    <t xml:space="preserve">    外债新增限额</t>
  </si>
  <si>
    <t>三、2017年专项债务举借额</t>
  </si>
  <si>
    <t xml:space="preserve">        发行新增专项债券</t>
  </si>
  <si>
    <t xml:space="preserve">        发行置换专项债券</t>
  </si>
  <si>
    <t>四、2017年专项债务还本额</t>
  </si>
  <si>
    <t>五、2017年专项债务余额</t>
  </si>
  <si>
    <t>尖扎县2018年国有资本经营预算收入安排表</t>
  </si>
  <si>
    <t>比上年
预算数
增减%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</si>
  <si>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</si>
  <si>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</si>
  <si>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</si>
  <si>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</si>
  <si>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</si>
  <si>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转移支付收入</t>
  </si>
  <si>
    <t>上年结转</t>
  </si>
  <si>
    <t>收入总计</t>
  </si>
  <si>
    <t>尖扎县2018年国有资本经营预算支出安排表</t>
  </si>
  <si>
    <t>项           目</t>
  </si>
  <si>
    <t>比上年预
算数增减%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</si>
  <si>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</si>
  <si>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</si>
  <si>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</si>
  <si>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</si>
  <si>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</si>
  <si>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六、国有资本经营预算转移支付</t>
  </si>
  <si>
    <t>调出资金</t>
  </si>
  <si>
    <t>结转下年</t>
  </si>
  <si>
    <t>二○一八年尖扎县社会保险基金预算总表</t>
  </si>
  <si>
    <t>尖扎县城乡居民养老保险</t>
  </si>
  <si>
    <t>单位：</t>
  </si>
  <si>
    <t>万元</t>
  </si>
  <si>
    <t>项        目</t>
  </si>
  <si>
    <t>合计</t>
  </si>
  <si>
    <t xml:space="preserve">企业职工基本养老保险基金
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</si>
  <si>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</si>
  <si>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</si>
  <si>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</si>
  <si>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</si>
  <si>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</si>
  <si>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</si>
  <si>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</si>
  <si>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</si>
  <si>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</si>
  <si>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</si>
  <si>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</si>
  <si>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</si>
  <si>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</si>
  <si>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</si>
  <si>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</si>
  <si>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</si>
  <si>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</si>
  <si>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</si>
  <si>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支出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</si>
</sst>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_-* #,##0&quot;$&quot;_-;\-* #,##0&quot;$&quot;_-;_-* &quot;-&quot;&quot;$&quot;_-;_-@_-"/>
    <numFmt numFmtId="178" formatCode="_-&quot;$&quot;* #,##0_-;\-&quot;$&quot;* #,##0_-;_-&quot;$&quot;* &quot;-&quot;_-;_-@_-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#,##0;\-#,##0;&quot;-&quot;"/>
    <numFmt numFmtId="182" formatCode="\$#,##0.00;\(\$#,##0.00\)"/>
    <numFmt numFmtId="183" formatCode="\$#,##0;\(\$#,##0\)"/>
    <numFmt numFmtId="184" formatCode="#,##0;\(#,##0\)"/>
    <numFmt numFmtId="185" formatCode="yyyy&quot;年&quot;m&quot;月&quot;d&quot;日&quot;;@"/>
    <numFmt numFmtId="186" formatCode="&quot;￥&quot;* _-#,##0;&quot;￥&quot;* \-#,##0;&quot;￥&quot;* _-&quot;-&quot;;@"/>
    <numFmt numFmtId="187" formatCode="_-* #,##0_$_-;\-* #,##0_$_-;_-* &quot;-&quot;_$_-;_-@_-"/>
    <numFmt numFmtId="188" formatCode="_-* #,##0.00_$_-;\-* #,##0.00_$_-;_-* &quot;-&quot;??_$_-;_-@_-"/>
    <numFmt numFmtId="189" formatCode="0;_琀"/>
    <numFmt numFmtId="190" formatCode="0.0"/>
    <numFmt numFmtId="191" formatCode="#,##0.00_ "/>
    <numFmt numFmtId="192" formatCode="0.00_);[Red]\(0.00\)"/>
    <numFmt numFmtId="193" formatCode="#,##0.00_ ;\-#,##0.00;;"/>
    <numFmt numFmtId="194" formatCode="#,##0_ "/>
    <numFmt numFmtId="195" formatCode="0_ "/>
    <numFmt numFmtId="196" formatCode="0_);[Red]\(0\)"/>
    <numFmt numFmtId="197" formatCode="0.00_ "/>
    <numFmt numFmtId="198" formatCode="#,##0.0_ "/>
    <numFmt numFmtId="199" formatCode="_-* #,##0_-;\-* #,##0_-;_-* &quot;-&quot;_-;_-@_-"/>
    <numFmt numFmtId="200" formatCode="0.0_ "/>
    <numFmt numFmtId="201" formatCode="0.0%"/>
    <numFmt numFmtId="202" formatCode="#,##0_);[Red]\(#,##0\)"/>
    <numFmt numFmtId="203" formatCode="#,##0.0"/>
  </numFmts>
  <fonts count="82"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4"/>
      <color indexed="8"/>
      <name val="宋体"/>
      <family val="0"/>
    </font>
    <font>
      <sz val="29"/>
      <color indexed="8"/>
      <name val="宋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8"/>
      <name val="黑体"/>
      <family val="3"/>
    </font>
    <font>
      <sz val="11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1"/>
      <name val="仿宋_GB2312"/>
      <family val="3"/>
    </font>
    <font>
      <sz val="11"/>
      <name val="黑体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sz val="12"/>
      <color indexed="10"/>
      <name val="Arial"/>
      <family val="2"/>
    </font>
    <font>
      <b/>
      <sz val="11"/>
      <name val="黑体"/>
      <family val="3"/>
    </font>
    <font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sz val="2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22"/>
      <name val="宋体"/>
      <family val="0"/>
    </font>
    <font>
      <b/>
      <sz val="20"/>
      <name val="宋体"/>
      <family val="0"/>
    </font>
    <font>
      <b/>
      <sz val="18"/>
      <name val="黑体"/>
      <family val="3"/>
    </font>
    <font>
      <sz val="19"/>
      <name val="黑体"/>
      <family val="3"/>
    </font>
    <font>
      <sz val="19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b/>
      <sz val="30"/>
      <name val="华文中宋"/>
      <family val="0"/>
    </font>
    <font>
      <sz val="48"/>
      <name val="华文中宋"/>
      <family val="0"/>
    </font>
    <font>
      <sz val="16"/>
      <name val="楷体"/>
      <family val="3"/>
    </font>
    <font>
      <sz val="20"/>
      <name val="楷体_GB2312"/>
      <family val="0"/>
    </font>
    <font>
      <sz val="22"/>
      <name val="楷体_GB2312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2"/>
      <name val="Helv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177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43" fillId="2" borderId="0" applyNumberFormat="0" applyBorder="0" applyAlignment="0" applyProtection="0"/>
    <xf numFmtId="0" fontId="51" fillId="4" borderId="1" applyNumberFormat="0" applyAlignment="0" applyProtection="0"/>
    <xf numFmtId="0" fontId="43" fillId="2" borderId="0" applyNumberFormat="0" applyBorder="0" applyAlignment="0" applyProtection="0"/>
    <xf numFmtId="176" fontId="0" fillId="0" borderId="0" applyFont="0" applyFill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24" fillId="7" borderId="0" applyNumberFormat="0" applyBorder="0" applyAlignment="0" applyProtection="0"/>
    <xf numFmtId="0" fontId="43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59" fillId="8" borderId="0" applyNumberFormat="0" applyBorder="0" applyAlignment="0" applyProtection="0"/>
    <xf numFmtId="0" fontId="45" fillId="7" borderId="0" applyNumberFormat="0" applyBorder="0" applyAlignment="0" applyProtection="0"/>
    <xf numFmtId="0" fontId="54" fillId="5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0" borderId="0">
      <alignment vertical="center"/>
      <protection/>
    </xf>
    <xf numFmtId="0" fontId="43" fillId="2" borderId="0" applyNumberFormat="0" applyBorder="0" applyAlignment="0" applyProtection="0"/>
    <xf numFmtId="0" fontId="4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59" fillId="11" borderId="0" applyNumberFormat="0" applyBorder="0" applyAlignment="0" applyProtection="0"/>
    <xf numFmtId="0" fontId="43" fillId="12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43" fillId="2" borderId="0" applyNumberFormat="0" applyBorder="0" applyAlignment="0" applyProtection="0"/>
    <xf numFmtId="0" fontId="53" fillId="0" borderId="4" applyNumberFormat="0" applyFill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5" fillId="13" borderId="0" applyNumberFormat="0" applyBorder="0" applyAlignment="0" applyProtection="0"/>
    <xf numFmtId="0" fontId="46" fillId="0" borderId="5" applyNumberFormat="0" applyFill="0" applyAlignment="0" applyProtection="0"/>
    <xf numFmtId="0" fontId="45" fillId="14" borderId="0" applyNumberFormat="0" applyBorder="0" applyAlignment="0" applyProtection="0"/>
    <xf numFmtId="0" fontId="57" fillId="6" borderId="6" applyNumberFormat="0" applyAlignment="0" applyProtection="0"/>
    <xf numFmtId="0" fontId="1" fillId="0" borderId="0">
      <alignment vertical="center"/>
      <protection/>
    </xf>
    <xf numFmtId="0" fontId="49" fillId="6" borderId="1" applyNumberFormat="0" applyAlignment="0" applyProtection="0"/>
    <xf numFmtId="0" fontId="43" fillId="2" borderId="0" applyNumberFormat="0" applyBorder="0" applyAlignment="0" applyProtection="0"/>
    <xf numFmtId="0" fontId="52" fillId="8" borderId="7" applyNumberFormat="0" applyAlignment="0" applyProtection="0"/>
    <xf numFmtId="0" fontId="24" fillId="4" borderId="0" applyNumberFormat="0" applyBorder="0" applyAlignment="0" applyProtection="0"/>
    <xf numFmtId="178" fontId="0" fillId="0" borderId="0" applyFont="0" applyFill="0" applyBorder="0" applyAlignment="0" applyProtection="0"/>
    <xf numFmtId="0" fontId="45" fillId="15" borderId="0" applyNumberFormat="0" applyBorder="0" applyAlignment="0" applyProtection="0"/>
    <xf numFmtId="0" fontId="64" fillId="0" borderId="8" applyNumberFormat="0" applyFill="0" applyAlignment="0" applyProtection="0"/>
    <xf numFmtId="0" fontId="54" fillId="5" borderId="0" applyNumberFormat="0" applyBorder="0" applyAlignment="0" applyProtection="0"/>
    <xf numFmtId="0" fontId="44" fillId="0" borderId="9" applyNumberFormat="0" applyFill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50" fillId="16" borderId="0" applyNumberFormat="0" applyBorder="0" applyAlignment="0" applyProtection="0"/>
    <xf numFmtId="0" fontId="24" fillId="5" borderId="0" applyNumberFormat="0" applyBorder="0" applyAlignment="0" applyProtection="0"/>
    <xf numFmtId="0" fontId="45" fillId="17" borderId="0" applyNumberFormat="0" applyBorder="0" applyAlignment="0" applyProtection="0"/>
    <xf numFmtId="0" fontId="43" fillId="2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43" fillId="2" borderId="0" applyNumberFormat="0" applyBorder="0" applyAlignment="0" applyProtection="0"/>
    <xf numFmtId="0" fontId="45" fillId="20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45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21" borderId="0" applyNumberFormat="0" applyBorder="0" applyAlignment="0" applyProtection="0"/>
    <xf numFmtId="0" fontId="43" fillId="2" borderId="0" applyNumberFormat="0" applyBorder="0" applyAlignment="0" applyProtection="0"/>
    <xf numFmtId="0" fontId="24" fillId="1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0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3" fillId="2" borderId="0" applyNumberFormat="0" applyBorder="0" applyAlignment="0" applyProtection="0"/>
    <xf numFmtId="0" fontId="54" fillId="5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4" borderId="0" applyNumberFormat="0" applyBorder="0" applyAlignment="0" applyProtection="0"/>
    <xf numFmtId="0" fontId="59" fillId="25" borderId="0" applyNumberFormat="0" applyBorder="0" applyAlignment="0" applyProtection="0"/>
    <xf numFmtId="0" fontId="1" fillId="0" borderId="0">
      <alignment vertical="center"/>
      <protection/>
    </xf>
    <xf numFmtId="0" fontId="63" fillId="5" borderId="0" applyNumberFormat="0" applyBorder="0" applyAlignment="0" applyProtection="0"/>
    <xf numFmtId="0" fontId="43" fillId="2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0">
      <alignment/>
      <protection/>
    </xf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25" fillId="0" borderId="0" applyNumberFormat="0" applyFill="0" applyBorder="0" applyProtection="0">
      <alignment vertical="center"/>
    </xf>
    <xf numFmtId="0" fontId="59" fillId="13" borderId="0" applyNumberFormat="0" applyBorder="0" applyAlignment="0" applyProtection="0"/>
    <xf numFmtId="0" fontId="43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43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22" borderId="0" applyNumberFormat="0" applyBorder="0" applyAlignment="0" applyProtection="0"/>
    <xf numFmtId="0" fontId="6" fillId="4" borderId="0" applyNumberFormat="0" applyBorder="0" applyAlignment="0" applyProtection="0"/>
    <xf numFmtId="0" fontId="54" fillId="5" borderId="0" applyNumberFormat="0" applyBorder="0" applyAlignment="0" applyProtection="0"/>
    <xf numFmtId="0" fontId="59" fillId="23" borderId="0" applyNumberFormat="0" applyBorder="0" applyAlignment="0" applyProtection="0"/>
    <xf numFmtId="0" fontId="59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43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59" fillId="2" borderId="0" applyNumberFormat="0" applyBorder="0" applyAlignment="0" applyProtection="0"/>
    <xf numFmtId="0" fontId="43" fillId="2" borderId="0" applyNumberFormat="0" applyBorder="0" applyAlignment="0" applyProtection="0"/>
    <xf numFmtId="0" fontId="59" fillId="21" borderId="0" applyNumberFormat="0" applyBorder="0" applyAlignment="0" applyProtection="0"/>
    <xf numFmtId="0" fontId="54" fillId="5" borderId="0" applyNumberFormat="0" applyBorder="0" applyAlignment="0" applyProtection="0"/>
    <xf numFmtId="0" fontId="1" fillId="0" borderId="0">
      <alignment/>
      <protection/>
    </xf>
    <xf numFmtId="0" fontId="6" fillId="4" borderId="0" applyNumberFormat="0" applyBorder="0" applyAlignment="0" applyProtection="0"/>
    <xf numFmtId="0" fontId="54" fillId="3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0">
      <alignment vertical="center"/>
      <protection/>
    </xf>
    <xf numFmtId="0" fontId="59" fillId="5" borderId="0" applyNumberFormat="0" applyBorder="0" applyAlignment="0" applyProtection="0"/>
    <xf numFmtId="0" fontId="43" fillId="12" borderId="0" applyNumberFormat="0" applyBorder="0" applyAlignment="0" applyProtection="0"/>
    <xf numFmtId="0" fontId="59" fillId="10" borderId="0" applyNumberFormat="0" applyBorder="0" applyAlignment="0" applyProtection="0"/>
    <xf numFmtId="0" fontId="6" fillId="4" borderId="0" applyNumberFormat="0" applyBorder="0" applyAlignment="0" applyProtection="0"/>
    <xf numFmtId="0" fontId="55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16" borderId="0" applyNumberFormat="0" applyBorder="0" applyAlignment="0" applyProtection="0"/>
    <xf numFmtId="0" fontId="59" fillId="24" borderId="0" applyNumberFormat="0" applyBorder="0" applyAlignment="0" applyProtection="0"/>
    <xf numFmtId="0" fontId="54" fillId="3" borderId="0" applyNumberFormat="0" applyBorder="0" applyAlignment="0" applyProtection="0"/>
    <xf numFmtId="181" fontId="68" fillId="0" borderId="0" applyFill="0" applyBorder="0" applyAlignment="0">
      <protection/>
    </xf>
    <xf numFmtId="0" fontId="43" fillId="2" borderId="0" applyNumberFormat="0" applyBorder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70" fillId="0" borderId="0">
      <alignment/>
      <protection/>
    </xf>
    <xf numFmtId="179" fontId="0" fillId="0" borderId="0" applyFont="0" applyFill="0" applyBorder="0" applyAlignment="0" applyProtection="0"/>
    <xf numFmtId="0" fontId="68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180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1" fillId="0" borderId="0">
      <alignment/>
      <protection/>
    </xf>
    <xf numFmtId="182" fontId="70" fillId="0" borderId="0">
      <alignment/>
      <protection/>
    </xf>
    <xf numFmtId="0" fontId="43" fillId="2" borderId="0" applyNumberFormat="0" applyBorder="0" applyAlignment="0" applyProtection="0"/>
    <xf numFmtId="0" fontId="11" fillId="0" borderId="0" applyProtection="0">
      <alignment/>
    </xf>
    <xf numFmtId="0" fontId="63" fillId="5" borderId="0" applyNumberFormat="0" applyBorder="0" applyAlignment="0" applyProtection="0"/>
    <xf numFmtId="183" fontId="70" fillId="0" borderId="0">
      <alignment/>
      <protection/>
    </xf>
    <xf numFmtId="0" fontId="43" fillId="2" borderId="0" applyNumberFormat="0" applyBorder="0" applyAlignment="0" applyProtection="0"/>
    <xf numFmtId="2" fontId="11" fillId="0" borderId="0" applyProtection="0">
      <alignment/>
    </xf>
    <xf numFmtId="0" fontId="43" fillId="2" borderId="0" applyNumberFormat="0" applyBorder="0" applyAlignment="0" applyProtection="0"/>
    <xf numFmtId="0" fontId="66" fillId="6" borderId="0" applyNumberFormat="0" applyBorder="0" applyAlignment="0" applyProtection="0"/>
    <xf numFmtId="0" fontId="14" fillId="0" borderId="10" applyNumberFormat="0" applyAlignment="0" applyProtection="0"/>
    <xf numFmtId="0" fontId="14" fillId="0" borderId="11">
      <alignment horizontal="left" vertical="center"/>
      <protection/>
    </xf>
    <xf numFmtId="0" fontId="71" fillId="0" borderId="0" applyProtection="0">
      <alignment/>
    </xf>
    <xf numFmtId="0" fontId="14" fillId="0" borderId="0" applyProtection="0">
      <alignment/>
    </xf>
    <xf numFmtId="0" fontId="66" fillId="26" borderId="12" applyNumberFormat="0" applyBorder="0" applyAlignment="0" applyProtection="0"/>
    <xf numFmtId="0" fontId="43" fillId="12" borderId="0" applyNumberFormat="0" applyBorder="0" applyAlignment="0" applyProtection="0"/>
    <xf numFmtId="0" fontId="54" fillId="3" borderId="0" applyNumberFormat="0" applyBorder="0" applyAlignment="0" applyProtection="0"/>
    <xf numFmtId="37" fontId="73" fillId="0" borderId="0">
      <alignment/>
      <protection/>
    </xf>
    <xf numFmtId="0" fontId="65" fillId="0" borderId="0">
      <alignment/>
      <protection/>
    </xf>
    <xf numFmtId="0" fontId="54" fillId="3" borderId="0" applyNumberFormat="0" applyBorder="0" applyAlignment="0" applyProtection="0"/>
    <xf numFmtId="0" fontId="67" fillId="0" borderId="0">
      <alignment/>
      <protection/>
    </xf>
    <xf numFmtId="0" fontId="69" fillId="0" borderId="0">
      <alignment/>
      <protection/>
    </xf>
    <xf numFmtId="0" fontId="43" fillId="2" borderId="0" applyNumberFormat="0" applyBorder="0" applyAlignment="0" applyProtection="0"/>
    <xf numFmtId="10" fontId="0" fillId="0" borderId="0" applyFont="0" applyFill="0" applyBorder="0" applyAlignment="0" applyProtection="0"/>
    <xf numFmtId="0" fontId="43" fillId="2" borderId="0" applyNumberFormat="0" applyBorder="0" applyAlignment="0" applyProtection="0"/>
    <xf numFmtId="1" fontId="35" fillId="0" borderId="0">
      <alignment/>
      <protection/>
    </xf>
    <xf numFmtId="0" fontId="63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11" fillId="0" borderId="13" applyProtection="0">
      <alignment/>
    </xf>
    <xf numFmtId="0" fontId="43" fillId="12" borderId="0" applyNumberFormat="0" applyBorder="0" applyAlignment="0" applyProtection="0"/>
    <xf numFmtId="9" fontId="0" fillId="0" borderId="0" applyFont="0" applyFill="0" applyBorder="0" applyAlignment="0" applyProtection="0"/>
    <xf numFmtId="0" fontId="43" fillId="2" borderId="0" applyNumberFormat="0" applyBorder="0" applyAlignment="0" applyProtection="0"/>
    <xf numFmtId="9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9" fillId="0" borderId="12">
      <alignment horizontal="distributed" vertical="center" wrapText="1"/>
      <protection/>
    </xf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55" fillId="12" borderId="0" applyNumberFormat="0" applyBorder="0" applyAlignment="0" applyProtection="0"/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0" fillId="12" borderId="0" applyNumberFormat="0" applyBorder="0" applyAlignment="0" applyProtection="0"/>
    <xf numFmtId="0" fontId="43" fillId="2" borderId="0" applyNumberFormat="0" applyBorder="0" applyAlignment="0" applyProtection="0"/>
    <xf numFmtId="0" fontId="55" fillId="12" borderId="0" applyNumberFormat="0" applyBorder="0" applyAlignment="0" applyProtection="0"/>
    <xf numFmtId="0" fontId="1" fillId="0" borderId="0">
      <alignment/>
      <protection/>
    </xf>
    <xf numFmtId="0" fontId="54" fillId="3" borderId="0" applyNumberFormat="0" applyBorder="0" applyAlignment="0" applyProtection="0"/>
    <xf numFmtId="0" fontId="74" fillId="9" borderId="0" applyNumberFormat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54" fillId="5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54" fillId="5" borderId="0" applyNumberFormat="0" applyBorder="0" applyAlignment="0" applyProtection="0"/>
    <xf numFmtId="0" fontId="43" fillId="12" borderId="0" applyNumberFormat="0" applyBorder="0" applyAlignment="0" applyProtection="0"/>
    <xf numFmtId="0" fontId="54" fillId="5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3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55" fillId="12" borderId="0" applyNumberFormat="0" applyBorder="0" applyAlignment="0" applyProtection="0"/>
    <xf numFmtId="0" fontId="43" fillId="2" borderId="0" applyNumberFormat="0" applyBorder="0" applyAlignment="0" applyProtection="0"/>
    <xf numFmtId="0" fontId="7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74" fillId="2" borderId="0" applyNumberFormat="0" applyBorder="0" applyAlignment="0" applyProtection="0"/>
    <xf numFmtId="0" fontId="43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6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4" fillId="3" borderId="0" applyNumberFormat="0" applyBorder="0" applyAlignment="0" applyProtection="0"/>
    <xf numFmtId="0" fontId="43" fillId="12" borderId="0" applyNumberFormat="0" applyBorder="0" applyAlignment="0" applyProtection="0"/>
    <xf numFmtId="0" fontId="56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5" fillId="12" borderId="0" applyNumberFormat="0" applyBorder="0" applyAlignment="0" applyProtection="0"/>
    <xf numFmtId="0" fontId="74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/>
      <protection/>
    </xf>
    <xf numFmtId="0" fontId="54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12" borderId="0" applyNumberFormat="0" applyBorder="0" applyAlignment="0" applyProtection="0"/>
    <xf numFmtId="0" fontId="1" fillId="0" borderId="0">
      <alignment vertical="center"/>
      <protection/>
    </xf>
    <xf numFmtId="0" fontId="43" fillId="2" borderId="0" applyNumberFormat="0" applyBorder="0" applyAlignment="0" applyProtection="0"/>
    <xf numFmtId="0" fontId="74" fillId="2" borderId="0" applyNumberFormat="0" applyBorder="0" applyAlignment="0" applyProtection="0"/>
    <xf numFmtId="0" fontId="60" fillId="2" borderId="0" applyNumberFormat="0" applyBorder="0" applyAlignment="0" applyProtection="0"/>
    <xf numFmtId="0" fontId="55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55" fillId="12" borderId="0" applyNumberFormat="0" applyBorder="0" applyAlignment="0" applyProtection="0"/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6" fillId="2" borderId="0" applyNumberFormat="0" applyBorder="0" applyAlignment="0" applyProtection="0"/>
    <xf numFmtId="0" fontId="19" fillId="0" borderId="0">
      <alignment vertical="center"/>
      <protection/>
    </xf>
    <xf numFmtId="0" fontId="43" fillId="2" borderId="0" applyNumberFormat="0" applyBorder="0" applyAlignment="0" applyProtection="0"/>
    <xf numFmtId="0" fontId="60" fillId="12" borderId="0" applyNumberFormat="0" applyBorder="0" applyAlignment="0" applyProtection="0"/>
    <xf numFmtId="0" fontId="63" fillId="3" borderId="0" applyNumberFormat="0" applyBorder="0" applyAlignment="0" applyProtection="0"/>
    <xf numFmtId="0" fontId="56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74" fillId="2" borderId="0" applyNumberFormat="0" applyBorder="0" applyAlignment="0" applyProtection="0"/>
    <xf numFmtId="0" fontId="1" fillId="0" borderId="0">
      <alignment/>
      <protection/>
    </xf>
    <xf numFmtId="0" fontId="56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75" fillId="5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4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6" fillId="2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 vertical="center"/>
      <protection/>
    </xf>
    <xf numFmtId="0" fontId="63" fillId="5" borderId="0" applyNumberFormat="0" applyBorder="0" applyAlignment="0" applyProtection="0"/>
    <xf numFmtId="0" fontId="43" fillId="2" borderId="0" applyNumberFormat="0" applyBorder="0" applyAlignment="0" applyProtection="0"/>
    <xf numFmtId="0" fontId="54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6" fillId="2" borderId="0" applyNumberFormat="0" applyBorder="0" applyAlignment="0" applyProtection="0"/>
    <xf numFmtId="0" fontId="43" fillId="2" borderId="0" applyNumberFormat="0" applyBorder="0" applyAlignment="0" applyProtection="0"/>
    <xf numFmtId="0" fontId="75" fillId="5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4" fillId="3" borderId="0" applyNumberFormat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6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63" fillId="3" borderId="0" applyNumberFormat="0" applyBorder="0" applyAlignment="0" applyProtection="0"/>
    <xf numFmtId="38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5" fillId="3" borderId="0" applyNumberFormat="0" applyBorder="0" applyAlignment="0" applyProtection="0"/>
    <xf numFmtId="0" fontId="6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177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5" borderId="0" applyNumberFormat="0" applyBorder="0" applyAlignment="0" applyProtection="0"/>
    <xf numFmtId="0" fontId="7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63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6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1" fontId="9" fillId="0" borderId="12">
      <alignment vertical="center"/>
      <protection locked="0"/>
    </xf>
    <xf numFmtId="0" fontId="79" fillId="0" borderId="0">
      <alignment/>
      <protection/>
    </xf>
    <xf numFmtId="190" fontId="9" fillId="0" borderId="12">
      <alignment vertical="center"/>
      <protection locked="0"/>
    </xf>
    <xf numFmtId="0" fontId="35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0" fillId="0" borderId="0">
      <alignment/>
      <protection/>
    </xf>
  </cellStyleXfs>
  <cellXfs count="301">
    <xf numFmtId="0" fontId="0" fillId="0" borderId="0" xfId="0" applyAlignment="1">
      <alignment/>
    </xf>
    <xf numFmtId="0" fontId="2" fillId="0" borderId="0" xfId="394">
      <alignment/>
      <protection/>
    </xf>
    <xf numFmtId="0" fontId="3" fillId="26" borderId="0" xfId="394" applyNumberFormat="1" applyFont="1" applyFill="1" applyBorder="1" applyAlignment="1" applyProtection="1">
      <alignment vertical="center"/>
      <protection/>
    </xf>
    <xf numFmtId="0" fontId="2" fillId="26" borderId="0" xfId="394" applyNumberFormat="1" applyFont="1" applyFill="1" applyBorder="1" applyAlignment="1" applyProtection="1">
      <alignment/>
      <protection/>
    </xf>
    <xf numFmtId="0" fontId="4" fillId="26" borderId="0" xfId="394" applyNumberFormat="1" applyFont="1" applyFill="1" applyBorder="1" applyAlignment="1" applyProtection="1">
      <alignment horizontal="center" vertical="center"/>
      <protection/>
    </xf>
    <xf numFmtId="0" fontId="5" fillId="26" borderId="0" xfId="394" applyNumberFormat="1" applyFont="1" applyFill="1" applyBorder="1" applyAlignment="1" applyProtection="1">
      <alignment vertical="center"/>
      <protection/>
    </xf>
    <xf numFmtId="0" fontId="6" fillId="26" borderId="14" xfId="394" applyNumberFormat="1" applyFont="1" applyFill="1" applyBorder="1" applyAlignment="1" applyProtection="1">
      <alignment vertical="center"/>
      <protection/>
    </xf>
    <xf numFmtId="0" fontId="5" fillId="26" borderId="14" xfId="394" applyNumberFormat="1" applyFont="1" applyFill="1" applyBorder="1" applyAlignment="1" applyProtection="1">
      <alignment vertical="center"/>
      <protection/>
    </xf>
    <xf numFmtId="0" fontId="6" fillId="26" borderId="14" xfId="394" applyNumberFormat="1" applyFont="1" applyFill="1" applyBorder="1" applyAlignment="1" applyProtection="1">
      <alignment horizontal="right" vertical="center"/>
      <protection/>
    </xf>
    <xf numFmtId="0" fontId="6" fillId="26" borderId="15" xfId="394" applyNumberFormat="1" applyFont="1" applyFill="1" applyBorder="1" applyAlignment="1" applyProtection="1">
      <alignment horizontal="center" vertical="center" wrapText="1"/>
      <protection/>
    </xf>
    <xf numFmtId="0" fontId="6" fillId="26" borderId="16" xfId="394" applyNumberFormat="1" applyFont="1" applyFill="1" applyBorder="1" applyAlignment="1" applyProtection="1">
      <alignment horizontal="center" vertical="center" wrapText="1"/>
      <protection/>
    </xf>
    <xf numFmtId="0" fontId="6" fillId="26" borderId="17" xfId="394" applyNumberFormat="1" applyFont="1" applyFill="1" applyBorder="1" applyAlignment="1" applyProtection="1">
      <alignment horizontal="center" vertical="center" wrapText="1"/>
      <protection/>
    </xf>
    <xf numFmtId="0" fontId="6" fillId="26" borderId="15" xfId="394" applyNumberFormat="1" applyFont="1" applyFill="1" applyBorder="1" applyAlignment="1" applyProtection="1">
      <alignment horizontal="left" vertical="center"/>
      <protection/>
    </xf>
    <xf numFmtId="191" fontId="7" fillId="0" borderId="15" xfId="394" applyNumberFormat="1" applyFont="1" applyFill="1" applyBorder="1" applyAlignment="1" applyProtection="1">
      <alignment horizontal="right" vertical="center"/>
      <protection/>
    </xf>
    <xf numFmtId="192" fontId="7" fillId="0" borderId="15" xfId="394" applyNumberFormat="1" applyFont="1" applyFill="1" applyBorder="1" applyAlignment="1" applyProtection="1">
      <alignment horizontal="right" vertical="center"/>
      <protection/>
    </xf>
    <xf numFmtId="193" fontId="7" fillId="0" borderId="15" xfId="394" applyNumberFormat="1" applyFont="1" applyFill="1" applyBorder="1" applyAlignment="1" applyProtection="1">
      <alignment horizontal="right" vertical="center"/>
      <protection/>
    </xf>
    <xf numFmtId="193" fontId="7" fillId="0" borderId="17" xfId="394" applyNumberFormat="1" applyFont="1" applyFill="1" applyBorder="1" applyAlignment="1" applyProtection="1">
      <alignment horizontal="right" vertical="center"/>
      <protection/>
    </xf>
    <xf numFmtId="0" fontId="6" fillId="26" borderId="15" xfId="394" applyNumberFormat="1" applyFont="1" applyFill="1" applyBorder="1" applyAlignment="1" applyProtection="1">
      <alignment vertical="center"/>
      <protection/>
    </xf>
    <xf numFmtId="0" fontId="6" fillId="26" borderId="18" xfId="394" applyNumberFormat="1" applyFont="1" applyFill="1" applyBorder="1" applyAlignment="1" applyProtection="1">
      <alignment horizontal="left" vertical="center"/>
      <protection/>
    </xf>
    <xf numFmtId="0" fontId="6" fillId="26" borderId="0" xfId="394" applyNumberFormat="1" applyFont="1" applyFill="1" applyBorder="1" applyAlignment="1" applyProtection="1">
      <alignment horizontal="right" vertical="center"/>
      <protection/>
    </xf>
    <xf numFmtId="0" fontId="6" fillId="26" borderId="19" xfId="394" applyNumberFormat="1" applyFont="1" applyFill="1" applyBorder="1" applyAlignment="1" applyProtection="1">
      <alignment horizontal="left" vertical="center"/>
      <protection/>
    </xf>
    <xf numFmtId="0" fontId="6" fillId="26" borderId="12" xfId="394" applyNumberFormat="1" applyFont="1" applyFill="1" applyBorder="1" applyAlignment="1" applyProtection="1">
      <alignment horizontal="center" vertical="center" wrapText="1"/>
      <protection/>
    </xf>
    <xf numFmtId="193" fontId="7" fillId="0" borderId="12" xfId="394" applyNumberFormat="1" applyFont="1" applyFill="1" applyBorder="1" applyAlignment="1" applyProtection="1">
      <alignment horizontal="right" vertical="center"/>
      <protection/>
    </xf>
    <xf numFmtId="193" fontId="7" fillId="0" borderId="20" xfId="394" applyNumberFormat="1" applyFont="1" applyFill="1" applyBorder="1" applyAlignment="1" applyProtection="1">
      <alignment horizontal="right" vertical="center"/>
      <protection/>
    </xf>
    <xf numFmtId="193" fontId="7" fillId="0" borderId="21" xfId="394" applyNumberFormat="1" applyFont="1" applyFill="1" applyBorder="1" applyAlignment="1" applyProtection="1">
      <alignment horizontal="right" vertical="center"/>
      <protection/>
    </xf>
    <xf numFmtId="193" fontId="6" fillId="0" borderId="15" xfId="394" applyNumberFormat="1" applyFont="1" applyFill="1" applyBorder="1" applyAlignment="1" applyProtection="1">
      <alignment horizontal="right" vertical="center"/>
      <protection/>
    </xf>
    <xf numFmtId="193" fontId="6" fillId="0" borderId="17" xfId="394" applyNumberFormat="1" applyFont="1" applyFill="1" applyBorder="1" applyAlignment="1" applyProtection="1">
      <alignment horizontal="right" vertical="center"/>
      <protection/>
    </xf>
    <xf numFmtId="191" fontId="7" fillId="0" borderId="15" xfId="0" applyNumberFormat="1" applyFont="1" applyFill="1" applyBorder="1" applyAlignment="1" applyProtection="1">
      <alignment horizontal="right" vertical="center"/>
      <protection/>
    </xf>
    <xf numFmtId="193" fontId="6" fillId="0" borderId="12" xfId="394" applyNumberFormat="1" applyFont="1" applyFill="1" applyBorder="1" applyAlignment="1" applyProtection="1">
      <alignment horizontal="right" vertical="center"/>
      <protection/>
    </xf>
    <xf numFmtId="193" fontId="6" fillId="0" borderId="20" xfId="394" applyNumberFormat="1" applyFont="1" applyFill="1" applyBorder="1" applyAlignment="1" applyProtection="1">
      <alignment horizontal="right" vertical="center"/>
      <protection/>
    </xf>
    <xf numFmtId="193" fontId="6" fillId="0" borderId="21" xfId="394" applyNumberFormat="1" applyFont="1" applyFill="1" applyBorder="1" applyAlignment="1" applyProtection="1">
      <alignment horizontal="right" vertical="center"/>
      <protection/>
    </xf>
    <xf numFmtId="0" fontId="1" fillId="0" borderId="0" xfId="515" applyFont="1">
      <alignment vertical="center"/>
      <protection/>
    </xf>
    <xf numFmtId="0" fontId="1" fillId="0" borderId="0" xfId="515">
      <alignment vertical="center"/>
      <protection/>
    </xf>
    <xf numFmtId="0" fontId="8" fillId="0" borderId="0" xfId="515" applyFont="1" applyAlignment="1">
      <alignment horizontal="center" vertical="center"/>
      <protection/>
    </xf>
    <xf numFmtId="0" fontId="8" fillId="0" borderId="0" xfId="515" applyFont="1" applyAlignment="1">
      <alignment vertical="center"/>
      <protection/>
    </xf>
    <xf numFmtId="0" fontId="9" fillId="0" borderId="0" xfId="515" applyFont="1">
      <alignment vertical="center"/>
      <protection/>
    </xf>
    <xf numFmtId="0" fontId="9" fillId="0" borderId="19" xfId="515" applyFont="1" applyBorder="1" applyAlignment="1">
      <alignment horizontal="center" vertical="center"/>
      <protection/>
    </xf>
    <xf numFmtId="1" fontId="10" fillId="0" borderId="12" xfId="260" applyNumberFormat="1" applyFont="1" applyBorder="1" applyAlignment="1">
      <alignment horizontal="center" vertical="center" wrapText="1"/>
      <protection/>
    </xf>
    <xf numFmtId="192" fontId="9" fillId="0" borderId="12" xfId="516" applyNumberFormat="1" applyFont="1" applyBorder="1" applyAlignment="1" applyProtection="1">
      <alignment vertical="center"/>
      <protection locked="0"/>
    </xf>
    <xf numFmtId="194" fontId="11" fillId="0" borderId="12" xfId="260" applyNumberFormat="1" applyFont="1" applyBorder="1" applyAlignment="1">
      <alignment horizontal="right"/>
      <protection/>
    </xf>
    <xf numFmtId="195" fontId="11" fillId="0" borderId="12" xfId="515" applyNumberFormat="1" applyFont="1" applyBorder="1" applyAlignment="1">
      <alignment horizontal="right"/>
      <protection/>
    </xf>
    <xf numFmtId="0" fontId="9" fillId="0" borderId="12" xfId="515" applyFont="1" applyBorder="1" applyAlignment="1">
      <alignment vertical="center" shrinkToFit="1"/>
      <protection/>
    </xf>
    <xf numFmtId="0" fontId="9" fillId="0" borderId="22" xfId="516" applyFont="1" applyBorder="1">
      <alignment vertical="center"/>
      <protection/>
    </xf>
    <xf numFmtId="194" fontId="11" fillId="0" borderId="22" xfId="516" applyNumberFormat="1" applyFont="1" applyBorder="1" applyAlignment="1">
      <alignment horizontal="right"/>
      <protection/>
    </xf>
    <xf numFmtId="194" fontId="11" fillId="0" borderId="22" xfId="515" applyNumberFormat="1" applyFont="1" applyBorder="1" applyAlignment="1">
      <alignment horizontal="right"/>
      <protection/>
    </xf>
    <xf numFmtId="195" fontId="11" fillId="0" borderId="22" xfId="515" applyNumberFormat="1" applyFont="1" applyBorder="1" applyAlignment="1">
      <alignment horizontal="right"/>
      <protection/>
    </xf>
    <xf numFmtId="0" fontId="9" fillId="0" borderId="12" xfId="516" applyFont="1" applyBorder="1">
      <alignment vertical="center"/>
      <protection/>
    </xf>
    <xf numFmtId="194" fontId="11" fillId="0" borderId="12" xfId="515" applyNumberFormat="1" applyFont="1" applyBorder="1" applyAlignment="1">
      <alignment horizontal="right"/>
      <protection/>
    </xf>
    <xf numFmtId="0" fontId="12" fillId="0" borderId="12" xfId="515" applyFont="1" applyBorder="1" applyAlignment="1">
      <alignment vertical="center" shrinkToFit="1"/>
      <protection/>
    </xf>
    <xf numFmtId="194" fontId="11" fillId="0" borderId="22" xfId="260" applyNumberFormat="1" applyFont="1" applyBorder="1" applyAlignment="1">
      <alignment horizontal="right"/>
      <protection/>
    </xf>
    <xf numFmtId="1" fontId="13" fillId="0" borderId="12" xfId="260" applyNumberFormat="1" applyFont="1" applyBorder="1" applyAlignment="1">
      <alignment horizontal="center" vertical="center" wrapText="1"/>
      <protection/>
    </xf>
    <xf numFmtId="194" fontId="14" fillId="0" borderId="12" xfId="260" applyNumberFormat="1" applyFont="1" applyBorder="1" applyAlignment="1">
      <alignment horizontal="right"/>
      <protection/>
    </xf>
    <xf numFmtId="195" fontId="14" fillId="0" borderId="12" xfId="515" applyNumberFormat="1" applyFont="1" applyBorder="1" applyAlignment="1">
      <alignment horizontal="right"/>
      <protection/>
    </xf>
    <xf numFmtId="0" fontId="9" fillId="0" borderId="12" xfId="515" applyFont="1" applyBorder="1" applyAlignment="1">
      <alignment horizontal="left" vertical="center" indent="1" shrinkToFit="1"/>
      <protection/>
    </xf>
    <xf numFmtId="0" fontId="15" fillId="0" borderId="12" xfId="515" applyFont="1" applyBorder="1" applyAlignment="1">
      <alignment horizontal="left" vertical="center" indent="1" shrinkToFit="1"/>
      <protection/>
    </xf>
    <xf numFmtId="194" fontId="16" fillId="0" borderId="12" xfId="260" applyNumberFormat="1" applyFont="1" applyBorder="1" applyAlignment="1">
      <alignment horizontal="right"/>
      <protection/>
    </xf>
    <xf numFmtId="0" fontId="1" fillId="0" borderId="23" xfId="515" applyBorder="1" applyAlignment="1">
      <alignment horizontal="left" vertical="center"/>
      <protection/>
    </xf>
    <xf numFmtId="1" fontId="9" fillId="0" borderId="0" xfId="0" applyNumberFormat="1" applyFont="1" applyAlignment="1">
      <alignment horizontal="left" vertical="center"/>
    </xf>
    <xf numFmtId="0" fontId="9" fillId="0" borderId="0" xfId="515" applyFont="1" applyAlignment="1">
      <alignment vertical="center"/>
      <protection/>
    </xf>
    <xf numFmtId="0" fontId="9" fillId="0" borderId="12" xfId="516" applyFont="1" applyBorder="1" applyAlignment="1" applyProtection="1">
      <alignment vertical="center"/>
      <protection locked="0"/>
    </xf>
    <xf numFmtId="195" fontId="11" fillId="0" borderId="12" xfId="260" applyNumberFormat="1" applyFont="1" applyBorder="1" applyAlignment="1">
      <alignment horizontal="right"/>
      <protection/>
    </xf>
    <xf numFmtId="194" fontId="11" fillId="0" borderId="12" xfId="516" applyNumberFormat="1" applyFont="1" applyBorder="1" applyAlignment="1">
      <alignment horizontal="right"/>
      <protection/>
    </xf>
    <xf numFmtId="196" fontId="11" fillId="0" borderId="12" xfId="260" applyNumberFormat="1" applyFont="1" applyBorder="1" applyAlignment="1">
      <alignment horizontal="right"/>
      <protection/>
    </xf>
    <xf numFmtId="196" fontId="1" fillId="0" borderId="12" xfId="515" applyNumberFormat="1" applyBorder="1" applyAlignment="1">
      <alignment horizontal="right"/>
      <protection/>
    </xf>
    <xf numFmtId="195" fontId="1" fillId="0" borderId="12" xfId="515" applyNumberFormat="1" applyBorder="1" applyAlignment="1">
      <alignment horizontal="right"/>
      <protection/>
    </xf>
    <xf numFmtId="0" fontId="9" fillId="0" borderId="24" xfId="516" applyFont="1" applyBorder="1" applyAlignment="1" applyProtection="1">
      <alignment vertical="center"/>
      <protection locked="0"/>
    </xf>
    <xf numFmtId="194" fontId="11" fillId="0" borderId="24" xfId="516" applyNumberFormat="1" applyFont="1" applyBorder="1" applyAlignment="1">
      <alignment horizontal="right"/>
      <protection/>
    </xf>
    <xf numFmtId="194" fontId="11" fillId="0" borderId="25" xfId="516" applyNumberFormat="1" applyFont="1" applyBorder="1" applyAlignment="1">
      <alignment horizontal="right"/>
      <protection/>
    </xf>
    <xf numFmtId="196" fontId="11" fillId="0" borderId="12" xfId="516" applyNumberFormat="1" applyFont="1" applyBorder="1" applyAlignment="1">
      <alignment horizontal="right"/>
      <protection/>
    </xf>
    <xf numFmtId="1" fontId="17" fillId="0" borderId="12" xfId="260" applyNumberFormat="1" applyFont="1" applyBorder="1" applyAlignment="1">
      <alignment horizontal="center" vertical="center" wrapText="1"/>
      <protection/>
    </xf>
    <xf numFmtId="194" fontId="14" fillId="0" borderId="12" xfId="260" applyNumberFormat="1" applyFont="1" applyBorder="1" applyAlignment="1">
      <alignment horizontal="right" wrapText="1"/>
      <protection/>
    </xf>
    <xf numFmtId="195" fontId="14" fillId="0" borderId="12" xfId="260" applyNumberFormat="1" applyFont="1" applyBorder="1" applyAlignment="1">
      <alignment horizontal="right"/>
      <protection/>
    </xf>
    <xf numFmtId="0" fontId="9" fillId="0" borderId="22" xfId="516" applyFont="1" applyBorder="1" applyAlignment="1" applyProtection="1">
      <alignment vertical="center"/>
      <protection locked="0"/>
    </xf>
    <xf numFmtId="0" fontId="9" fillId="0" borderId="12" xfId="515" applyFont="1" applyBorder="1" applyAlignment="1">
      <alignment horizontal="left" vertical="center" shrinkToFit="1"/>
      <protection/>
    </xf>
    <xf numFmtId="0" fontId="1" fillId="0" borderId="23" xfId="515" applyFont="1" applyBorder="1" applyAlignment="1">
      <alignment horizontal="left" vertical="center"/>
      <protection/>
    </xf>
    <xf numFmtId="197" fontId="1" fillId="0" borderId="0" xfId="105" applyNumberFormat="1">
      <alignment vertical="center"/>
      <protection/>
    </xf>
    <xf numFmtId="0" fontId="1" fillId="0" borderId="0" xfId="105">
      <alignment vertical="center"/>
      <protection/>
    </xf>
    <xf numFmtId="0" fontId="18" fillId="0" borderId="0" xfId="105" applyFont="1" applyAlignment="1">
      <alignment horizontal="center" vertical="center"/>
      <protection/>
    </xf>
    <xf numFmtId="0" fontId="19" fillId="0" borderId="0" xfId="105" applyFont="1" applyAlignment="1">
      <alignment vertical="center" wrapText="1"/>
      <protection/>
    </xf>
    <xf numFmtId="0" fontId="19" fillId="0" borderId="0" xfId="105" applyFont="1" applyAlignment="1">
      <alignment horizontal="right" vertical="center" wrapText="1"/>
      <protection/>
    </xf>
    <xf numFmtId="0" fontId="20" fillId="0" borderId="12" xfId="105" applyFont="1" applyBorder="1" applyAlignment="1">
      <alignment horizontal="center" vertical="center" wrapText="1"/>
      <protection/>
    </xf>
    <xf numFmtId="0" fontId="20" fillId="0" borderId="24" xfId="105" applyFont="1" applyBorder="1" applyAlignment="1">
      <alignment horizontal="center" vertical="center" wrapText="1"/>
      <protection/>
    </xf>
    <xf numFmtId="197" fontId="19" fillId="0" borderId="26" xfId="105" applyNumberFormat="1" applyFont="1" applyBorder="1" applyAlignment="1">
      <alignment vertical="center" wrapText="1"/>
      <protection/>
    </xf>
    <xf numFmtId="197" fontId="19" fillId="0" borderId="12" xfId="105" applyNumberFormat="1" applyFont="1" applyBorder="1" applyAlignment="1">
      <alignment vertical="center" wrapText="1"/>
      <protection/>
    </xf>
    <xf numFmtId="0" fontId="19" fillId="0" borderId="26" xfId="105" applyFont="1" applyBorder="1" applyAlignment="1">
      <alignment vertical="center" wrapText="1"/>
      <protection/>
    </xf>
    <xf numFmtId="0" fontId="19" fillId="0" borderId="12" xfId="105" applyFont="1" applyBorder="1" applyAlignment="1">
      <alignment vertical="center" wrapText="1"/>
      <protection/>
    </xf>
    <xf numFmtId="0" fontId="19" fillId="0" borderId="12" xfId="105" applyFont="1" applyBorder="1">
      <alignment vertical="center"/>
      <protection/>
    </xf>
    <xf numFmtId="0" fontId="19" fillId="0" borderId="22" xfId="105" applyFont="1" applyBorder="1">
      <alignment vertical="center"/>
      <protection/>
    </xf>
    <xf numFmtId="0" fontId="21" fillId="0" borderId="0" xfId="512" applyFont="1">
      <alignment/>
      <protection/>
    </xf>
    <xf numFmtId="1" fontId="0" fillId="0" borderId="0" xfId="512" applyNumberFormat="1" applyFont="1">
      <alignment/>
      <protection/>
    </xf>
    <xf numFmtId="0" fontId="0" fillId="0" borderId="0" xfId="512" applyFont="1">
      <alignment/>
      <protection/>
    </xf>
    <xf numFmtId="1" fontId="22" fillId="0" borderId="0" xfId="512" applyNumberFormat="1" applyFont="1" applyAlignment="1">
      <alignment horizontal="center"/>
      <protection/>
    </xf>
    <xf numFmtId="1" fontId="9" fillId="0" borderId="0" xfId="512" applyNumberFormat="1" applyFont="1" applyAlignment="1">
      <alignment horizontal="left" vertical="center"/>
      <protection/>
    </xf>
    <xf numFmtId="1" fontId="9" fillId="0" borderId="0" xfId="512" applyNumberFormat="1" applyFont="1" applyAlignment="1">
      <alignment horizontal="centerContinuous" vertical="center"/>
      <protection/>
    </xf>
    <xf numFmtId="0" fontId="9" fillId="0" borderId="0" xfId="512" applyFont="1" applyBorder="1" applyAlignment="1">
      <alignment horizontal="center" vertical="center"/>
      <protection/>
    </xf>
    <xf numFmtId="1" fontId="10" fillId="0" borderId="12" xfId="512" applyNumberFormat="1" applyFont="1" applyBorder="1" applyAlignment="1">
      <alignment horizontal="left" vertical="center" wrapText="1"/>
      <protection/>
    </xf>
    <xf numFmtId="1" fontId="10" fillId="0" borderId="12" xfId="512" applyNumberFormat="1" applyFont="1" applyBorder="1" applyAlignment="1">
      <alignment horizontal="center" vertical="center" wrapText="1"/>
      <protection/>
    </xf>
    <xf numFmtId="3" fontId="23" fillId="0" borderId="12" xfId="0" applyNumberFormat="1" applyFont="1" applyFill="1" applyBorder="1" applyAlignment="1" applyProtection="1">
      <alignment vertical="center"/>
      <protection/>
    </xf>
    <xf numFmtId="194" fontId="14" fillId="0" borderId="12" xfId="512" applyNumberFormat="1" applyFont="1" applyBorder="1" applyAlignment="1">
      <alignment horizontal="right"/>
      <protection/>
    </xf>
    <xf numFmtId="198" fontId="14" fillId="0" borderId="12" xfId="512" applyNumberFormat="1" applyFont="1" applyBorder="1" applyAlignment="1">
      <alignment horizontal="right"/>
      <protection/>
    </xf>
    <xf numFmtId="3" fontId="9" fillId="0" borderId="12" xfId="0" applyNumberFormat="1" applyFont="1" applyFill="1" applyBorder="1" applyAlignment="1" applyProtection="1">
      <alignment horizontal="left" vertical="center"/>
      <protection/>
    </xf>
    <xf numFmtId="194" fontId="11" fillId="0" borderId="12" xfId="512" applyNumberFormat="1" applyFont="1" applyBorder="1" applyAlignment="1">
      <alignment horizontal="right"/>
      <protection/>
    </xf>
    <xf numFmtId="198" fontId="11" fillId="0" borderId="12" xfId="512" applyNumberFormat="1" applyFont="1" applyBorder="1" applyAlignment="1">
      <alignment horizontal="right"/>
      <protection/>
    </xf>
    <xf numFmtId="3" fontId="9" fillId="0" borderId="12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3" fontId="23" fillId="0" borderId="12" xfId="0" applyNumberFormat="1" applyFont="1" applyFill="1" applyBorder="1" applyAlignment="1" applyProtection="1">
      <alignment horizontal="left" vertical="center"/>
      <protection/>
    </xf>
    <xf numFmtId="3" fontId="9" fillId="0" borderId="12" xfId="514" applyNumberFormat="1" applyFont="1" applyFill="1" applyBorder="1" applyAlignment="1" applyProtection="1">
      <alignment vertical="center"/>
      <protection/>
    </xf>
    <xf numFmtId="0" fontId="23" fillId="0" borderId="12" xfId="514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" fontId="9" fillId="0" borderId="12" xfId="0" applyNumberFormat="1" applyFont="1" applyFill="1" applyBorder="1" applyAlignment="1" applyProtection="1">
      <alignment vertical="center"/>
      <protection locked="0"/>
    </xf>
    <xf numFmtId="195" fontId="9" fillId="0" borderId="0" xfId="512" applyNumberFormat="1" applyFont="1" applyAlignment="1">
      <alignment horizontal="left" vertical="center"/>
      <protection/>
    </xf>
    <xf numFmtId="195" fontId="9" fillId="0" borderId="0" xfId="512" applyNumberFormat="1" applyFont="1" applyAlignment="1">
      <alignment horizontal="center" vertical="center"/>
      <protection/>
    </xf>
    <xf numFmtId="1" fontId="10" fillId="0" borderId="12" xfId="512" applyNumberFormat="1" applyFont="1" applyBorder="1" applyAlignment="1">
      <alignment vertical="center" wrapText="1"/>
      <protection/>
    </xf>
    <xf numFmtId="199" fontId="11" fillId="0" borderId="12" xfId="512" applyNumberFormat="1" applyFont="1" applyBorder="1" applyAlignment="1">
      <alignment horizontal="right"/>
      <protection/>
    </xf>
    <xf numFmtId="199" fontId="11" fillId="0" borderId="12" xfId="512" applyNumberFormat="1" applyFont="1" applyFill="1" applyBorder="1" applyAlignment="1">
      <alignment horizontal="right" wrapText="1"/>
      <protection/>
    </xf>
    <xf numFmtId="200" fontId="11" fillId="0" borderId="12" xfId="512" applyNumberFormat="1" applyFont="1" applyBorder="1" applyAlignment="1">
      <alignment horizontal="right" wrapText="1"/>
      <protection/>
    </xf>
    <xf numFmtId="199" fontId="11" fillId="0" borderId="12" xfId="512" applyNumberFormat="1" applyFont="1" applyFill="1" applyBorder="1" applyAlignment="1">
      <alignment horizontal="right"/>
      <protection/>
    </xf>
    <xf numFmtId="3" fontId="24" fillId="0" borderId="12" xfId="0" applyNumberFormat="1" applyFont="1" applyFill="1" applyBorder="1" applyAlignment="1" applyProtection="1">
      <alignment vertical="center"/>
      <protection/>
    </xf>
    <xf numFmtId="194" fontId="11" fillId="0" borderId="12" xfId="512" applyNumberFormat="1" applyFont="1" applyFill="1" applyBorder="1" applyAlignment="1">
      <alignment horizontal="right"/>
      <protection/>
    </xf>
    <xf numFmtId="3" fontId="11" fillId="0" borderId="12" xfId="512" applyNumberFormat="1" applyFont="1" applyBorder="1" applyAlignment="1">
      <alignment horizontal="right"/>
      <protection/>
    </xf>
    <xf numFmtId="3" fontId="14" fillId="0" borderId="12" xfId="512" applyNumberFormat="1" applyFont="1" applyBorder="1" applyAlignment="1">
      <alignment horizontal="right"/>
      <protection/>
    </xf>
    <xf numFmtId="200" fontId="14" fillId="0" borderId="12" xfId="512" applyNumberFormat="1" applyFont="1" applyBorder="1" applyAlignment="1">
      <alignment horizontal="right" wrapText="1"/>
      <protection/>
    </xf>
    <xf numFmtId="0" fontId="9" fillId="0" borderId="12" xfId="514" applyFont="1" applyFill="1" applyBorder="1" applyAlignment="1">
      <alignment horizontal="left" vertical="center"/>
      <protection/>
    </xf>
    <xf numFmtId="0" fontId="9" fillId="0" borderId="12" xfId="514" applyFont="1" applyFill="1" applyBorder="1" applyAlignment="1">
      <alignment vertical="center"/>
      <protection/>
    </xf>
    <xf numFmtId="1" fontId="11" fillId="0" borderId="0" xfId="512" applyNumberFormat="1" applyFont="1">
      <alignment/>
      <protection/>
    </xf>
    <xf numFmtId="0" fontId="11" fillId="0" borderId="0" xfId="512" applyFont="1">
      <alignment/>
      <protection/>
    </xf>
    <xf numFmtId="0" fontId="1" fillId="0" borderId="0" xfId="480">
      <alignment vertical="center"/>
      <protection/>
    </xf>
    <xf numFmtId="0" fontId="18" fillId="0" borderId="0" xfId="480" applyFont="1" applyAlignment="1">
      <alignment horizontal="center" vertical="center"/>
      <protection/>
    </xf>
    <xf numFmtId="0" fontId="19" fillId="0" borderId="0" xfId="480" applyFont="1" applyAlignment="1">
      <alignment vertical="center" wrapText="1"/>
      <protection/>
    </xf>
    <xf numFmtId="0" fontId="20" fillId="0" borderId="12" xfId="480" applyFont="1" applyBorder="1" applyAlignment="1">
      <alignment horizontal="center" vertical="center" wrapText="1"/>
      <protection/>
    </xf>
    <xf numFmtId="0" fontId="20" fillId="0" borderId="27" xfId="480" applyFont="1" applyBorder="1" applyAlignment="1">
      <alignment horizontal="center" vertical="center" wrapText="1"/>
      <protection/>
    </xf>
    <xf numFmtId="0" fontId="20" fillId="0" borderId="24" xfId="480" applyFont="1" applyBorder="1" applyAlignment="1">
      <alignment horizontal="center" vertical="center" wrapText="1"/>
      <protection/>
    </xf>
    <xf numFmtId="0" fontId="19" fillId="0" borderId="28" xfId="480" applyFont="1" applyBorder="1" applyAlignment="1">
      <alignment vertical="center" wrapText="1"/>
      <protection/>
    </xf>
    <xf numFmtId="0" fontId="11" fillId="0" borderId="12" xfId="480" applyFont="1" applyBorder="1" applyAlignment="1">
      <alignment vertical="center" wrapText="1"/>
      <protection/>
    </xf>
    <xf numFmtId="0" fontId="19" fillId="0" borderId="12" xfId="480" applyFont="1" applyBorder="1" applyAlignment="1">
      <alignment vertical="center" wrapText="1"/>
      <protection/>
    </xf>
    <xf numFmtId="0" fontId="19" fillId="0" borderId="26" xfId="480" applyFont="1" applyBorder="1" applyAlignment="1">
      <alignment vertical="center" wrapText="1"/>
      <protection/>
    </xf>
    <xf numFmtId="0" fontId="11" fillId="0" borderId="12" xfId="480" applyFont="1" applyBorder="1" applyAlignment="1">
      <alignment horizontal="right" vertical="center" wrapText="1"/>
      <protection/>
    </xf>
    <xf numFmtId="0" fontId="19" fillId="0" borderId="12" xfId="480" applyFont="1" applyBorder="1">
      <alignment vertical="center"/>
      <protection/>
    </xf>
    <xf numFmtId="0" fontId="19" fillId="0" borderId="0" xfId="480" applyFont="1" applyAlignment="1">
      <alignment horizontal="left" vertical="center" wrapText="1"/>
      <protection/>
    </xf>
    <xf numFmtId="0" fontId="25" fillId="0" borderId="0" xfId="375" applyFont="1">
      <alignment vertical="center"/>
      <protection/>
    </xf>
    <xf numFmtId="0" fontId="25" fillId="0" borderId="0" xfId="375" applyFont="1" applyBorder="1" applyAlignment="1">
      <alignment vertical="center" wrapText="1"/>
      <protection/>
    </xf>
    <xf numFmtId="0" fontId="1" fillId="0" borderId="0" xfId="375">
      <alignment vertical="center"/>
      <protection/>
    </xf>
    <xf numFmtId="0" fontId="26" fillId="0" borderId="0" xfId="375" applyFont="1" applyAlignment="1">
      <alignment horizontal="center" vertical="center"/>
      <protection/>
    </xf>
    <xf numFmtId="0" fontId="9" fillId="0" borderId="0" xfId="375" applyFont="1" applyAlignment="1">
      <alignment vertical="center"/>
      <protection/>
    </xf>
    <xf numFmtId="0" fontId="9" fillId="0" borderId="0" xfId="375" applyFont="1" applyAlignment="1">
      <alignment horizontal="right" vertical="center"/>
      <protection/>
    </xf>
    <xf numFmtId="0" fontId="25" fillId="0" borderId="12" xfId="375" applyFont="1" applyBorder="1" applyAlignment="1">
      <alignment horizontal="center" vertical="center" wrapText="1"/>
      <protection/>
    </xf>
    <xf numFmtId="0" fontId="25" fillId="0" borderId="12" xfId="375" applyFont="1" applyBorder="1" applyAlignment="1">
      <alignment horizontal="center" vertical="center"/>
      <protection/>
    </xf>
    <xf numFmtId="194" fontId="14" fillId="0" borderId="12" xfId="375" applyNumberFormat="1" applyFont="1" applyBorder="1">
      <alignment vertical="center"/>
      <protection/>
    </xf>
    <xf numFmtId="0" fontId="23" fillId="0" borderId="12" xfId="375" applyFont="1" applyBorder="1">
      <alignment vertical="center"/>
      <protection/>
    </xf>
    <xf numFmtId="0" fontId="9" fillId="0" borderId="12" xfId="375" applyFont="1" applyBorder="1">
      <alignment vertical="center"/>
      <protection/>
    </xf>
    <xf numFmtId="194" fontId="11" fillId="0" borderId="12" xfId="375" applyNumberFormat="1" applyFont="1" applyBorder="1">
      <alignment vertical="center"/>
      <protection/>
    </xf>
    <xf numFmtId="0" fontId="27" fillId="0" borderId="0" xfId="518" applyFont="1" applyAlignment="1">
      <alignment vertical="center"/>
      <protection/>
    </xf>
    <xf numFmtId="0" fontId="20" fillId="0" borderId="0" xfId="518" applyFont="1" applyAlignment="1">
      <alignment vertical="center"/>
      <protection/>
    </xf>
    <xf numFmtId="0" fontId="19" fillId="0" borderId="0" xfId="518" applyAlignment="1">
      <alignment vertical="center"/>
      <protection/>
    </xf>
    <xf numFmtId="0" fontId="19" fillId="0" borderId="0" xfId="518">
      <alignment/>
      <protection/>
    </xf>
    <xf numFmtId="201" fontId="19" fillId="0" borderId="0" xfId="518" applyNumberFormat="1">
      <alignment/>
      <protection/>
    </xf>
    <xf numFmtId="0" fontId="28" fillId="0" borderId="0" xfId="518" applyNumberFormat="1" applyFont="1" applyFill="1" applyAlignment="1" applyProtection="1">
      <alignment horizontal="center" vertical="center" wrapText="1"/>
      <protection/>
    </xf>
    <xf numFmtId="0" fontId="28" fillId="0" borderId="0" xfId="518" applyNumberFormat="1" applyFont="1" applyFill="1" applyAlignment="1" applyProtection="1">
      <alignment horizontal="center" vertical="center"/>
      <protection/>
    </xf>
    <xf numFmtId="0" fontId="27" fillId="0" borderId="0" xfId="518" applyNumberFormat="1" applyFont="1" applyFill="1" applyAlignment="1" applyProtection="1">
      <alignment horizontal="centerContinuous" vertical="center"/>
      <protection/>
    </xf>
    <xf numFmtId="0" fontId="9" fillId="0" borderId="0" xfId="518" applyFont="1" applyAlignment="1">
      <alignment horizontal="left" vertical="center"/>
      <protection/>
    </xf>
    <xf numFmtId="0" fontId="9" fillId="0" borderId="0" xfId="518" applyFont="1" applyAlignment="1">
      <alignment vertical="center"/>
      <protection/>
    </xf>
    <xf numFmtId="201" fontId="9" fillId="0" borderId="0" xfId="518" applyNumberFormat="1" applyFont="1" applyAlignment="1">
      <alignment horizontal="right" vertical="center"/>
      <protection/>
    </xf>
    <xf numFmtId="0" fontId="10" fillId="0" borderId="12" xfId="518" applyNumberFormat="1" applyFont="1" applyFill="1" applyBorder="1" applyAlignment="1">
      <alignment horizontal="center" vertical="center" wrapText="1"/>
      <protection/>
    </xf>
    <xf numFmtId="201" fontId="10" fillId="0" borderId="12" xfId="518" applyNumberFormat="1" applyFont="1" applyFill="1" applyBorder="1" applyAlignment="1">
      <alignment horizontal="center" vertical="center" wrapText="1"/>
      <protection/>
    </xf>
    <xf numFmtId="0" fontId="23" fillId="0" borderId="12" xfId="518" applyNumberFormat="1" applyFont="1" applyFill="1" applyBorder="1" applyAlignment="1">
      <alignment horizontal="left" vertical="center" wrapText="1"/>
      <protection/>
    </xf>
    <xf numFmtId="3" fontId="14" fillId="26" borderId="12" xfId="518" applyNumberFormat="1" applyFont="1" applyFill="1" applyBorder="1" applyAlignment="1" applyProtection="1">
      <alignment horizontal="right" vertical="center"/>
      <protection/>
    </xf>
    <xf numFmtId="201" fontId="14" fillId="0" borderId="12" xfId="518" applyNumberFormat="1" applyFont="1" applyBorder="1" applyAlignment="1">
      <alignment vertical="center"/>
      <protection/>
    </xf>
    <xf numFmtId="0" fontId="9" fillId="0" borderId="12" xfId="518" applyNumberFormat="1" applyFont="1" applyFill="1" applyBorder="1" applyAlignment="1">
      <alignment horizontal="left" vertical="center" wrapText="1"/>
      <protection/>
    </xf>
    <xf numFmtId="3" fontId="11" fillId="26" borderId="12" xfId="518" applyNumberFormat="1" applyFont="1" applyFill="1" applyBorder="1" applyAlignment="1" applyProtection="1">
      <alignment horizontal="right" vertical="center"/>
      <protection/>
    </xf>
    <xf numFmtId="201" fontId="11" fillId="0" borderId="12" xfId="518" applyNumberFormat="1" applyFont="1" applyBorder="1" applyAlignment="1">
      <alignment vertical="center"/>
      <protection/>
    </xf>
    <xf numFmtId="3" fontId="11" fillId="26" borderId="12" xfId="761" applyNumberFormat="1" applyFont="1" applyFill="1" applyBorder="1" applyAlignment="1" applyProtection="1">
      <alignment horizontal="right" vertical="center"/>
      <protection/>
    </xf>
    <xf numFmtId="3" fontId="11" fillId="26" borderId="12" xfId="751" applyNumberFormat="1" applyFont="1" applyFill="1" applyBorder="1" applyAlignment="1" applyProtection="1">
      <alignment horizontal="right" vertical="center"/>
      <protection/>
    </xf>
    <xf numFmtId="0" fontId="23" fillId="0" borderId="12" xfId="518" applyNumberFormat="1" applyFont="1" applyFill="1" applyBorder="1" applyAlignment="1" applyProtection="1">
      <alignment horizontal="left" vertical="center" wrapText="1"/>
      <protection/>
    </xf>
    <xf numFmtId="0" fontId="9" fillId="0" borderId="12" xfId="518" applyNumberFormat="1" applyFont="1" applyFill="1" applyBorder="1" applyAlignment="1" applyProtection="1">
      <alignment horizontal="left" vertical="center" wrapText="1"/>
      <protection/>
    </xf>
    <xf numFmtId="4" fontId="9" fillId="0" borderId="12" xfId="518" applyNumberFormat="1" applyFont="1" applyFill="1" applyBorder="1" applyAlignment="1" applyProtection="1">
      <alignment horizontal="left" vertical="center" wrapText="1"/>
      <protection/>
    </xf>
    <xf numFmtId="4" fontId="9" fillId="0" borderId="12" xfId="518" applyNumberFormat="1" applyFont="1" applyFill="1" applyBorder="1" applyAlignment="1" applyProtection="1">
      <alignment horizontal="left" vertical="center"/>
      <protection/>
    </xf>
    <xf numFmtId="0" fontId="9" fillId="26" borderId="12" xfId="518" applyFont="1" applyFill="1" applyBorder="1" applyAlignment="1">
      <alignment horizontal="left" vertical="center" wrapText="1"/>
      <protection/>
    </xf>
    <xf numFmtId="3" fontId="14" fillId="0" borderId="12" xfId="518" applyNumberFormat="1" applyFont="1" applyFill="1" applyBorder="1" applyAlignment="1">
      <alignment horizontal="right" vertical="center" wrapText="1"/>
      <protection/>
    </xf>
    <xf numFmtId="0" fontId="25" fillId="0" borderId="12" xfId="518" applyNumberFormat="1" applyFont="1" applyFill="1" applyBorder="1" applyAlignment="1">
      <alignment horizontal="center" vertical="center" wrapText="1"/>
      <protection/>
    </xf>
    <xf numFmtId="3" fontId="14" fillId="0" borderId="12" xfId="518" applyNumberFormat="1" applyFont="1" applyBorder="1">
      <alignment/>
      <protection/>
    </xf>
    <xf numFmtId="0" fontId="25" fillId="0" borderId="0" xfId="137" applyFont="1" applyFill="1" applyAlignment="1">
      <alignment vertical="center"/>
      <protection/>
    </xf>
    <xf numFmtId="0" fontId="1" fillId="0" borderId="0" xfId="137" applyFont="1" applyFill="1" applyAlignment="1">
      <alignment vertical="center"/>
      <protection/>
    </xf>
    <xf numFmtId="0" fontId="29" fillId="0" borderId="0" xfId="137" applyFont="1" applyFill="1" applyAlignment="1">
      <alignment horizontal="center" vertical="center"/>
      <protection/>
    </xf>
    <xf numFmtId="0" fontId="8" fillId="0" borderId="0" xfId="137" applyFont="1" applyFill="1" applyAlignment="1">
      <alignment horizontal="center" vertical="center"/>
      <protection/>
    </xf>
    <xf numFmtId="0" fontId="9" fillId="0" borderId="0" xfId="137" applyFont="1" applyFill="1" applyAlignment="1">
      <alignment vertical="center"/>
      <protection/>
    </xf>
    <xf numFmtId="0" fontId="9" fillId="0" borderId="0" xfId="137" applyFont="1" applyFill="1" applyBorder="1" applyAlignment="1">
      <alignment vertical="center"/>
      <protection/>
    </xf>
    <xf numFmtId="0" fontId="25" fillId="0" borderId="12" xfId="137" applyFont="1" applyFill="1" applyBorder="1" applyAlignment="1">
      <alignment horizontal="distributed" vertical="center"/>
      <protection/>
    </xf>
    <xf numFmtId="0" fontId="25" fillId="0" borderId="12" xfId="137" applyFont="1" applyFill="1" applyBorder="1" applyAlignment="1">
      <alignment horizontal="center" vertical="center"/>
      <protection/>
    </xf>
    <xf numFmtId="0" fontId="25" fillId="0" borderId="12" xfId="137" applyFont="1" applyFill="1" applyBorder="1" applyAlignment="1">
      <alignment horizontal="center" vertical="center" wrapText="1"/>
      <protection/>
    </xf>
    <xf numFmtId="0" fontId="17" fillId="0" borderId="12" xfId="137" applyFont="1" applyFill="1" applyBorder="1" applyAlignment="1">
      <alignment horizontal="center" vertical="center" wrapText="1"/>
      <protection/>
    </xf>
    <xf numFmtId="0" fontId="9" fillId="0" borderId="12" xfId="137" applyFont="1" applyFill="1" applyBorder="1" applyAlignment="1">
      <alignment horizontal="left" vertical="center" indent="1"/>
      <protection/>
    </xf>
    <xf numFmtId="3" fontId="11" fillId="0" borderId="12" xfId="289" applyNumberFormat="1" applyFont="1" applyFill="1" applyBorder="1" applyAlignment="1" applyProtection="1">
      <alignment horizontal="right"/>
      <protection/>
    </xf>
    <xf numFmtId="195" fontId="11" fillId="0" borderId="12" xfId="289" applyNumberFormat="1" applyFont="1" applyFill="1" applyBorder="1" applyAlignment="1" applyProtection="1">
      <alignment horizontal="right"/>
      <protection/>
    </xf>
    <xf numFmtId="195" fontId="9" fillId="0" borderId="12" xfId="137" applyNumberFormat="1" applyFont="1" applyFill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3" fontId="11" fillId="0" borderId="12" xfId="137" applyNumberFormat="1" applyFont="1" applyFill="1" applyBorder="1" applyAlignment="1">
      <alignment horizontal="right"/>
      <protection/>
    </xf>
    <xf numFmtId="0" fontId="23" fillId="0" borderId="12" xfId="137" applyFont="1" applyFill="1" applyBorder="1" applyAlignment="1">
      <alignment horizontal="distributed" vertical="center"/>
      <protection/>
    </xf>
    <xf numFmtId="3" fontId="14" fillId="0" borderId="12" xfId="289" applyNumberFormat="1" applyFont="1" applyFill="1" applyBorder="1" applyAlignment="1" applyProtection="1">
      <alignment horizontal="right"/>
      <protection/>
    </xf>
    <xf numFmtId="3" fontId="1" fillId="0" borderId="0" xfId="137" applyNumberFormat="1" applyFont="1" applyFill="1" applyAlignment="1">
      <alignment vertical="center"/>
      <protection/>
    </xf>
    <xf numFmtId="0" fontId="9" fillId="0" borderId="19" xfId="137" applyFont="1" applyFill="1" applyBorder="1" applyAlignment="1">
      <alignment horizontal="center" vertical="center"/>
      <protection/>
    </xf>
    <xf numFmtId="0" fontId="9" fillId="0" borderId="19" xfId="137" applyFont="1" applyFill="1" applyBorder="1" applyAlignment="1">
      <alignment horizontal="right" vertical="center"/>
      <protection/>
    </xf>
    <xf numFmtId="0" fontId="10" fillId="0" borderId="0" xfId="208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25" fillId="0" borderId="0" xfId="208" applyNumberFormat="1" applyFont="1" applyFill="1" applyBorder="1" applyAlignment="1">
      <alignment vertical="center"/>
      <protection/>
    </xf>
    <xf numFmtId="0" fontId="23" fillId="0" borderId="0" xfId="208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/>
    </xf>
    <xf numFmtId="0" fontId="1" fillId="0" borderId="0" xfId="208" applyNumberFormat="1" applyFont="1" applyFill="1" applyBorder="1" applyAlignment="1">
      <alignment vertical="center"/>
      <protection/>
    </xf>
    <xf numFmtId="194" fontId="11" fillId="0" borderId="0" xfId="208" applyNumberFormat="1" applyFont="1" applyFill="1" applyBorder="1" applyAlignment="1">
      <alignment horizontal="right" vertical="center"/>
      <protection/>
    </xf>
    <xf numFmtId="194" fontId="11" fillId="0" borderId="0" xfId="208" applyNumberFormat="1" applyFont="1" applyFill="1" applyBorder="1" applyAlignment="1">
      <alignment vertical="center"/>
      <protection/>
    </xf>
    <xf numFmtId="0" fontId="11" fillId="0" borderId="0" xfId="20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30" fillId="0" borderId="0" xfId="208" applyNumberFormat="1" applyFont="1" applyFill="1" applyBorder="1" applyAlignment="1">
      <alignment horizontal="center" vertical="center"/>
      <protection/>
    </xf>
    <xf numFmtId="0" fontId="31" fillId="0" borderId="0" xfId="208" applyNumberFormat="1" applyFont="1" applyFill="1" applyBorder="1" applyAlignment="1">
      <alignment horizontal="center" vertical="center"/>
      <protection/>
    </xf>
    <xf numFmtId="0" fontId="9" fillId="0" borderId="0" xfId="208" applyNumberFormat="1" applyFont="1" applyFill="1" applyBorder="1" applyAlignment="1">
      <alignment vertical="center"/>
      <protection/>
    </xf>
    <xf numFmtId="194" fontId="32" fillId="0" borderId="0" xfId="208" applyNumberFormat="1" applyFont="1" applyFill="1" applyBorder="1" applyAlignment="1">
      <alignment horizontal="right" vertical="center"/>
      <protection/>
    </xf>
    <xf numFmtId="0" fontId="32" fillId="0" borderId="0" xfId="208" applyNumberFormat="1" applyFont="1" applyFill="1" applyBorder="1" applyAlignment="1">
      <alignment horizontal="center" vertical="center"/>
      <protection/>
    </xf>
    <xf numFmtId="0" fontId="32" fillId="0" borderId="0" xfId="208" applyNumberFormat="1" applyFont="1" applyFill="1" applyBorder="1" applyAlignment="1">
      <alignment horizontal="right" vertical="center"/>
      <protection/>
    </xf>
    <xf numFmtId="0" fontId="10" fillId="0" borderId="12" xfId="208" applyNumberFormat="1" applyFont="1" applyFill="1" applyBorder="1" applyAlignment="1">
      <alignment horizontal="center" vertical="center"/>
      <protection/>
    </xf>
    <xf numFmtId="194" fontId="11" fillId="0" borderId="12" xfId="208" applyNumberFormat="1" applyFont="1" applyFill="1" applyBorder="1" applyAlignment="1">
      <alignment horizontal="center" vertical="center" wrapText="1"/>
      <protection/>
    </xf>
    <xf numFmtId="0" fontId="11" fillId="0" borderId="12" xfId="208" applyNumberFormat="1" applyFont="1" applyFill="1" applyBorder="1" applyAlignment="1">
      <alignment horizontal="center" vertical="center" wrapText="1"/>
      <protection/>
    </xf>
    <xf numFmtId="0" fontId="1" fillId="0" borderId="0" xfId="208" applyNumberFormat="1" applyFont="1" applyFill="1" applyBorder="1" applyAlignment="1">
      <alignment horizontal="center" vertical="center"/>
      <protection/>
    </xf>
    <xf numFmtId="0" fontId="33" fillId="0" borderId="26" xfId="384" applyNumberFormat="1" applyFont="1" applyFill="1" applyBorder="1" applyAlignment="1" applyProtection="1">
      <alignment horizontal="left" vertical="center" wrapText="1"/>
      <protection/>
    </xf>
    <xf numFmtId="194" fontId="34" fillId="0" borderId="12" xfId="208" applyNumberFormat="1" applyFont="1" applyFill="1" applyBorder="1" applyAlignment="1">
      <alignment horizontal="right"/>
      <protection/>
    </xf>
    <xf numFmtId="200" fontId="34" fillId="0" borderId="12" xfId="208" applyNumberFormat="1" applyFont="1" applyFill="1" applyBorder="1" applyAlignment="1">
      <alignment horizontal="right"/>
      <protection/>
    </xf>
    <xf numFmtId="0" fontId="2" fillId="0" borderId="26" xfId="384" applyNumberFormat="1" applyFont="1" applyFill="1" applyBorder="1" applyAlignment="1" applyProtection="1">
      <alignment vertical="center"/>
      <protection/>
    </xf>
    <xf numFmtId="194" fontId="32" fillId="0" borderId="12" xfId="208" applyNumberFormat="1" applyFont="1" applyFill="1" applyBorder="1" applyAlignment="1">
      <alignment horizontal="right"/>
      <protection/>
    </xf>
    <xf numFmtId="0" fontId="2" fillId="0" borderId="26" xfId="384" applyNumberFormat="1" applyFont="1" applyFill="1" applyBorder="1" applyAlignment="1" applyProtection="1">
      <alignment horizontal="left" vertical="center"/>
      <protection/>
    </xf>
    <xf numFmtId="0" fontId="33" fillId="0" borderId="26" xfId="384" applyNumberFormat="1" applyFont="1" applyFill="1" applyBorder="1" applyAlignment="1" applyProtection="1">
      <alignment horizontal="left" vertical="center"/>
      <protection/>
    </xf>
    <xf numFmtId="196" fontId="32" fillId="30" borderId="12" xfId="0" applyNumberFormat="1" applyFont="1" applyFill="1" applyBorder="1" applyAlignment="1">
      <alignment vertical="center"/>
    </xf>
    <xf numFmtId="194" fontId="23" fillId="0" borderId="0" xfId="208" applyNumberFormat="1" applyFont="1" applyFill="1" applyBorder="1" applyAlignment="1">
      <alignment vertical="center"/>
      <protection/>
    </xf>
    <xf numFmtId="196" fontId="32" fillId="0" borderId="12" xfId="0" applyNumberFormat="1" applyFont="1" applyFill="1" applyBorder="1" applyAlignment="1">
      <alignment horizontal="right" vertical="center"/>
    </xf>
    <xf numFmtId="0" fontId="2" fillId="0" borderId="26" xfId="384" applyNumberFormat="1" applyFont="1" applyFill="1" applyBorder="1" applyAlignment="1" applyProtection="1">
      <alignment horizontal="left" vertical="center" indent="2"/>
      <protection/>
    </xf>
    <xf numFmtId="0" fontId="33" fillId="0" borderId="26" xfId="208" applyNumberFormat="1" applyFont="1" applyFill="1" applyBorder="1" applyAlignment="1">
      <alignment vertical="center"/>
      <protection/>
    </xf>
    <xf numFmtId="0" fontId="2" fillId="0" borderId="26" xfId="208" applyNumberFormat="1" applyFont="1" applyFill="1" applyBorder="1" applyAlignment="1">
      <alignment vertical="center"/>
      <protection/>
    </xf>
    <xf numFmtId="0" fontId="2" fillId="0" borderId="12" xfId="208" applyNumberFormat="1" applyFont="1" applyFill="1" applyBorder="1" applyAlignment="1">
      <alignment vertical="center"/>
      <protection/>
    </xf>
    <xf numFmtId="0" fontId="33" fillId="0" borderId="12" xfId="384" applyNumberFormat="1" applyFont="1" applyFill="1" applyBorder="1" applyAlignment="1" applyProtection="1">
      <alignment horizontal="center" vertical="center"/>
      <protection/>
    </xf>
    <xf numFmtId="0" fontId="2" fillId="0" borderId="0" xfId="208" applyNumberFormat="1" applyFont="1" applyFill="1" applyBorder="1" applyAlignment="1">
      <alignment vertical="center"/>
      <protection/>
    </xf>
    <xf numFmtId="194" fontId="32" fillId="0" borderId="0" xfId="208" applyNumberFormat="1" applyFont="1" applyFill="1" applyBorder="1" applyAlignment="1">
      <alignment horizontal="right"/>
      <protection/>
    </xf>
    <xf numFmtId="194" fontId="35" fillId="0" borderId="0" xfId="208" applyNumberFormat="1" applyFont="1" applyFill="1" applyBorder="1" applyAlignment="1">
      <alignment horizontal="right"/>
      <protection/>
    </xf>
    <xf numFmtId="194" fontId="11" fillId="0" borderId="0" xfId="208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30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1" fontId="10" fillId="26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/>
    </xf>
    <xf numFmtId="202" fontId="11" fillId="0" borderId="22" xfId="0" applyNumberFormat="1" applyFont="1" applyBorder="1" applyAlignment="1">
      <alignment horizontal="right" wrapText="1"/>
    </xf>
    <xf numFmtId="3" fontId="11" fillId="26" borderId="12" xfId="0" applyNumberFormat="1" applyFont="1" applyFill="1" applyBorder="1" applyAlignment="1">
      <alignment horizontal="right"/>
    </xf>
    <xf numFmtId="203" fontId="11" fillId="26" borderId="12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1" fontId="10" fillId="0" borderId="12" xfId="0" applyNumberFormat="1" applyFont="1" applyBorder="1" applyAlignment="1" applyProtection="1">
      <alignment horizontal="center"/>
      <protection locked="0"/>
    </xf>
    <xf numFmtId="3" fontId="14" fillId="26" borderId="12" xfId="0" applyNumberFormat="1" applyFont="1" applyFill="1" applyBorder="1" applyAlignment="1">
      <alignment horizontal="right"/>
    </xf>
    <xf numFmtId="203" fontId="14" fillId="26" borderId="12" xfId="0" applyNumberFormat="1" applyFont="1" applyFill="1" applyBorder="1" applyAlignment="1">
      <alignment horizontal="right"/>
    </xf>
    <xf numFmtId="1" fontId="9" fillId="0" borderId="12" xfId="0" applyNumberFormat="1" applyFont="1" applyBorder="1" applyAlignment="1" applyProtection="1">
      <alignment horizontal="left"/>
      <protection locked="0"/>
    </xf>
    <xf numFmtId="1" fontId="9" fillId="0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3" fontId="1" fillId="26" borderId="12" xfId="0" applyNumberFormat="1" applyFont="1" applyFill="1" applyBorder="1" applyAlignment="1">
      <alignment horizontal="right"/>
    </xf>
    <xf numFmtId="0" fontId="9" fillId="0" borderId="12" xfId="0" applyNumberFormat="1" applyFont="1" applyBorder="1" applyAlignment="1" applyProtection="1">
      <alignment horizontal="left"/>
      <protection locked="0"/>
    </xf>
    <xf numFmtId="0" fontId="9" fillId="0" borderId="12" xfId="0" applyNumberFormat="1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200" fontId="11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0" fontId="23" fillId="0" borderId="12" xfId="0" applyFont="1" applyBorder="1" applyAlignment="1" applyProtection="1">
      <alignment vertical="center"/>
      <protection locked="0"/>
    </xf>
    <xf numFmtId="3" fontId="14" fillId="0" borderId="12" xfId="0" applyNumberFormat="1" applyFont="1" applyBorder="1" applyAlignment="1">
      <alignment horizontal="right" wrapText="1"/>
    </xf>
    <xf numFmtId="0" fontId="9" fillId="0" borderId="12" xfId="0" applyFont="1" applyBorder="1" applyAlignment="1" applyProtection="1">
      <alignment horizontal="left" vertical="center" indent="2"/>
      <protection locked="0"/>
    </xf>
    <xf numFmtId="0" fontId="32" fillId="0" borderId="12" xfId="296" applyFont="1" applyFill="1" applyBorder="1" applyAlignment="1">
      <alignment vertical="center"/>
      <protection/>
    </xf>
    <xf numFmtId="194" fontId="14" fillId="26" borderId="12" xfId="0" applyNumberFormat="1" applyFont="1" applyFill="1" applyBorder="1" applyAlignment="1">
      <alignment horizontal="right"/>
    </xf>
    <xf numFmtId="0" fontId="81" fillId="0" borderId="12" xfId="296" applyFont="1" applyFill="1" applyBorder="1" applyAlignment="1">
      <alignment vertical="center"/>
      <protection/>
    </xf>
    <xf numFmtId="1" fontId="10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right"/>
    </xf>
    <xf numFmtId="1" fontId="9" fillId="0" borderId="12" xfId="0" applyNumberFormat="1" applyFont="1" applyBorder="1" applyAlignment="1" applyProtection="1">
      <alignment vertical="center"/>
      <protection locked="0"/>
    </xf>
    <xf numFmtId="3" fontId="11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 applyProtection="1">
      <alignment horizontal="right"/>
      <protection locked="0"/>
    </xf>
    <xf numFmtId="194" fontId="11" fillId="26" borderId="12" xfId="0" applyNumberFormat="1" applyFont="1" applyFill="1" applyBorder="1" applyAlignment="1">
      <alignment horizontal="right"/>
    </xf>
    <xf numFmtId="0" fontId="9" fillId="0" borderId="12" xfId="0" applyFont="1" applyBorder="1" applyAlignment="1" applyProtection="1">
      <alignment vertical="center"/>
      <protection locked="0"/>
    </xf>
    <xf numFmtId="191" fontId="14" fillId="26" borderId="1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320" applyFont="1" applyAlignment="1">
      <alignment horizontal="center" vertical="center"/>
      <protection/>
    </xf>
    <xf numFmtId="0" fontId="42" fillId="0" borderId="0" xfId="320" applyFont="1" applyAlignment="1">
      <alignment vertical="center"/>
      <protection/>
    </xf>
  </cellXfs>
  <cellStyles count="760">
    <cellStyle name="Normal" xfId="0"/>
    <cellStyle name="差_gdp" xfId="15"/>
    <cellStyle name="Currency [0]" xfId="16"/>
    <cellStyle name="20% - 强调文字颜色 3" xfId="17"/>
    <cellStyle name="差_行政公检法测算_民生政策最低支出需求" xfId="18"/>
    <cellStyle name="输入" xfId="19"/>
    <cellStyle name="差_30云南_1" xfId="20"/>
    <cellStyle name="Currency" xfId="21"/>
    <cellStyle name="好_34青海" xfId="22"/>
    <cellStyle name="差_30云南_1_财力性转移支付2010年预算参考数" xfId="23"/>
    <cellStyle name="Accent2 - 40%" xfId="24"/>
    <cellStyle name="Comma [0]" xfId="25"/>
    <cellStyle name="差_县市旗测算20080508" xfId="26"/>
    <cellStyle name="Comma" xfId="27"/>
    <cellStyle name="差_市辖区测算-新科目（20080626）" xfId="28"/>
    <cellStyle name="40% - 强调文字颜色 3" xfId="29"/>
    <cellStyle name="差" xfId="30"/>
    <cellStyle name="Hyperlink" xfId="31"/>
    <cellStyle name="差_缺口县区测算(财政部标准)" xfId="32"/>
    <cellStyle name="Accent2 - 60%" xfId="33"/>
    <cellStyle name="60% - 强调文字颜色 3" xfId="34"/>
    <cellStyle name="好_27重庆_财力性转移支付2010年预算参考数" xfId="35"/>
    <cellStyle name="Percent" xfId="36"/>
    <cellStyle name="Followed Hyperlink" xfId="37"/>
    <cellStyle name="注释" xfId="38"/>
    <cellStyle name="常规 6" xfId="39"/>
    <cellStyle name="差_安徽 缺口县区测算(地方填报)1_财力性转移支付2010年预算参考数" xfId="40"/>
    <cellStyle name="60% - 强调文字颜色 2" xfId="41"/>
    <cellStyle name="标题 4" xfId="42"/>
    <cellStyle name="警告文本" xfId="43"/>
    <cellStyle name="_ET_STYLE_NoName_00_" xfId="44"/>
    <cellStyle name="标题" xfId="45"/>
    <cellStyle name="差_人员工资和公用经费3" xfId="46"/>
    <cellStyle name="Accent1_2006年33甘肃" xfId="47"/>
    <cellStyle name="差_2006年28四川" xfId="48"/>
    <cellStyle name="解释性文本" xfId="49"/>
    <cellStyle name="标题 1" xfId="50"/>
    <cellStyle name="差_测算结果汇总_财力性转移支付2010年预算参考数" xfId="51"/>
    <cellStyle name="标题 2" xfId="52"/>
    <cellStyle name="差_农林水和城市维护标准支出20080505－县区合计_财力性转移支付2010年预算参考数" xfId="53"/>
    <cellStyle name="差_核定人数下发表" xfId="54"/>
    <cellStyle name="差_测算结果_财力性转移支付2010年预算参考数" xfId="55"/>
    <cellStyle name="60% - 强调文字颜色 1" xfId="56"/>
    <cellStyle name="标题 3" xfId="57"/>
    <cellStyle name="60% - 强调文字颜色 4" xfId="58"/>
    <cellStyle name="输出" xfId="59"/>
    <cellStyle name="常规 26" xfId="60"/>
    <cellStyle name="计算" xfId="61"/>
    <cellStyle name="差_2007一般预算支出口径剔除表" xfId="62"/>
    <cellStyle name="检查单元格" xfId="63"/>
    <cellStyle name="20% - 强调文字颜色 6" xfId="64"/>
    <cellStyle name="Currency [0]" xfId="65"/>
    <cellStyle name="强调文字颜色 2" xfId="66"/>
    <cellStyle name="链接单元格" xfId="67"/>
    <cellStyle name="好_28四川_财力性转移支付2010年预算参考数" xfId="68"/>
    <cellStyle name="汇总" xfId="69"/>
    <cellStyle name="差_Book2" xfId="70"/>
    <cellStyle name="差_平邑_财力性转移支付2010年预算参考数" xfId="71"/>
    <cellStyle name="好" xfId="72"/>
    <cellStyle name="差_教育(按照总人口测算）—20080416_县市旗测算-新科目（含人口规模效应）_财力性转移支付2010年预算参考数" xfId="73"/>
    <cellStyle name="适中" xfId="74"/>
    <cellStyle name="20% - 强调文字颜色 5" xfId="75"/>
    <cellStyle name="强调文字颜色 1" xfId="76"/>
    <cellStyle name="差_行政（人员）_县市旗测算-新科目（含人口规模效应）" xfId="77"/>
    <cellStyle name="20% - 强调文字颜色 1" xfId="78"/>
    <cellStyle name="40% - 强调文字颜色 1" xfId="79"/>
    <cellStyle name="差_县市旗测算-新科目（20080626）_不含人员经费系数" xfId="80"/>
    <cellStyle name="20% - 强调文字颜色 2" xfId="81"/>
    <cellStyle name="40% - 强调文字颜色 2" xfId="82"/>
    <cellStyle name="差_教育(按照总人口测算）—20080416_不含人员经费系数_财力性转移支付2010年预算参考数" xfId="83"/>
    <cellStyle name="强调文字颜色 3" xfId="84"/>
    <cellStyle name="差_其他部门(按照总人口测算）—20080416_不含人员经费系数_财力性转移支付2010年预算参考数" xfId="85"/>
    <cellStyle name="差_2006年34青海_财力性转移支付2010年预算参考数" xfId="86"/>
    <cellStyle name="强调文字颜色 4" xfId="87"/>
    <cellStyle name="20% - 强调文字颜色 4" xfId="88"/>
    <cellStyle name="40% - 强调文字颜色 4" xfId="89"/>
    <cellStyle name="强调文字颜色 5" xfId="90"/>
    <cellStyle name="差_行政公检法测算_县市旗测算-新科目（含人口规模效应）" xfId="91"/>
    <cellStyle name="40% - 强调文字颜色 5" xfId="92"/>
    <cellStyle name="差_行政(燃修费)_民生政策最低支出需求" xfId="93"/>
    <cellStyle name="差_市辖区测算20080510_民生政策最低支出需求_财力性转移支付2010年预算参考数" xfId="94"/>
    <cellStyle name="差_分县成本差异系数_民生政策最低支出需求_财力性转移支付2010年预算参考数" xfId="95"/>
    <cellStyle name="差_2006年全省财力计算表（中央、决算）" xfId="96"/>
    <cellStyle name="60% - 强调文字颜色 5" xfId="97"/>
    <cellStyle name="强调文字颜色 6" xfId="98"/>
    <cellStyle name="差_2_财力性转移支付2010年预算参考数" xfId="99"/>
    <cellStyle name="好_22湖南_财力性转移支付2010年预算参考数" xfId="100"/>
    <cellStyle name="40% - 强调文字颜色 6" xfId="101"/>
    <cellStyle name="60% - 强调文字颜色 6" xfId="102"/>
    <cellStyle name="Accent3 - 20%" xfId="103"/>
    <cellStyle name="Accent2_2006年33甘肃" xfId="104"/>
    <cellStyle name="常规_2016债务余额 2" xfId="105"/>
    <cellStyle name="好_0502通海县" xfId="106"/>
    <cellStyle name="差_县市旗测算20080508_民生政策最低支出需求_财力性转移支付2010年预算参考数" xfId="107"/>
    <cellStyle name="Accent3 - 40%" xfId="108"/>
    <cellStyle name="?鹎%U龡&amp;H齲_x0001_C铣_x0014__x0007__x0001__x0001_" xfId="109"/>
    <cellStyle name="好_社保重新制表" xfId="110"/>
    <cellStyle name="差_行政公检法测算_县市旗测算-新科目（含人口规模效应）_财力性转移支付2010年预算参考数" xfId="111"/>
    <cellStyle name="@ET_Style?.font5" xfId="112"/>
    <cellStyle name="Accent1" xfId="113"/>
    <cellStyle name="差_2008年全省汇总收支计算表_财力性转移支付2010年预算参考数" xfId="114"/>
    <cellStyle name="Accent1 - 20%" xfId="115"/>
    <cellStyle name="Accent1 - 40%" xfId="116"/>
    <cellStyle name="差_县市旗测算20080508_民生政策最低支出需求" xfId="117"/>
    <cellStyle name="Accent1 - 60%" xfId="118"/>
    <cellStyle name="Accent2" xfId="119"/>
    <cellStyle name="Accent2 - 20%" xfId="120"/>
    <cellStyle name="好_22湖南" xfId="121"/>
    <cellStyle name="Accent3" xfId="122"/>
    <cellStyle name="Accent3 - 60%" xfId="123"/>
    <cellStyle name="差_县市旗测算-新科目（20080627）" xfId="124"/>
    <cellStyle name="差_县市旗测算20080508_县市旗测算-新科目（含人口规模效应）_财力性转移支付2010年预算参考数" xfId="125"/>
    <cellStyle name="Accent3_2006年33甘肃" xfId="126"/>
    <cellStyle name="Accent4" xfId="127"/>
    <cellStyle name="差_2006年22湖南_财力性转移支付2010年预算参考数" xfId="128"/>
    <cellStyle name="Accent4 - 20%" xfId="129"/>
    <cellStyle name="Accent4 - 40%" xfId="130"/>
    <cellStyle name="差_安徽 缺口县区测算(地方填报)1" xfId="131"/>
    <cellStyle name="好_行政(燃修费)" xfId="132"/>
    <cellStyle name="Accent4 - 60%" xfId="133"/>
    <cellStyle name="差_县区合并测算20080423(按照各省比重）_县市旗测算-新科目（含人口规模效应）_财力性转移支付2010年预算参考数" xfId="134"/>
    <cellStyle name="Accent5" xfId="135"/>
    <cellStyle name="好_11大理" xfId="136"/>
    <cellStyle name="常规_表五" xfId="137"/>
    <cellStyle name="Accent5 - 20%" xfId="138"/>
    <cellStyle name="好_不含人员经费系数_财力性转移支付2010年预算参考数" xfId="139"/>
    <cellStyle name="Accent5 - 40%" xfId="140"/>
    <cellStyle name="常规 12" xfId="141"/>
    <cellStyle name="Accent5 - 60%" xfId="142"/>
    <cellStyle name="差_2006年28四川_财力性转移支付2010年预算参考数" xfId="143"/>
    <cellStyle name="Accent6" xfId="144"/>
    <cellStyle name="Accent6 - 20%" xfId="145"/>
    <cellStyle name="差_07临沂" xfId="146"/>
    <cellStyle name="Accent6 - 40%" xfId="147"/>
    <cellStyle name="Accent6 - 60%" xfId="148"/>
    <cellStyle name="Accent6_2006年33甘肃" xfId="149"/>
    <cellStyle name="好_缺口县区测算(按2007支出增长25%测算)" xfId="150"/>
    <cellStyle name="Calc Currency (0)" xfId="151"/>
    <cellStyle name="差_××部门××年度收支决算总表" xfId="152"/>
    <cellStyle name="ColLevel_0" xfId="153"/>
    <cellStyle name="Comma [0]" xfId="154"/>
    <cellStyle name="통화_BOILER-CO1" xfId="155"/>
    <cellStyle name="comma zerodec" xfId="156"/>
    <cellStyle name="Comma_1995" xfId="157"/>
    <cellStyle name="常规 2 2" xfId="158"/>
    <cellStyle name="差_同德" xfId="159"/>
    <cellStyle name="差_市辖区测算20080510_县市旗测算-新科目（含人口规模效应）_财力性转移支付2010年预算参考数" xfId="160"/>
    <cellStyle name="Currency_1995" xfId="161"/>
    <cellStyle name="差_河南 缺口县区测算(地方填报白)" xfId="162"/>
    <cellStyle name="常规 13" xfId="163"/>
    <cellStyle name="Currency1" xfId="164"/>
    <cellStyle name="差_一般预算支出口径剔除表_财力性转移支付2010年预算参考数" xfId="165"/>
    <cellStyle name="Date" xfId="166"/>
    <cellStyle name="好_30云南" xfId="167"/>
    <cellStyle name="Dollar (zero dec)" xfId="168"/>
    <cellStyle name="差_文体广播事业(按照总人口测算）—20080416_不含人员经费系数" xfId="169"/>
    <cellStyle name="Fixed" xfId="170"/>
    <cellStyle name="差_行政公检法测算" xfId="171"/>
    <cellStyle name="Grey" xfId="172"/>
    <cellStyle name="Header1" xfId="173"/>
    <cellStyle name="Header2" xfId="174"/>
    <cellStyle name="HEADING1" xfId="175"/>
    <cellStyle name="HEADING2" xfId="176"/>
    <cellStyle name="Input [yellow]" xfId="177"/>
    <cellStyle name="差_27重庆" xfId="178"/>
    <cellStyle name="好_2007年一般预算支出剔除_财力性转移支付2010年预算参考数" xfId="179"/>
    <cellStyle name="no dec" xfId="180"/>
    <cellStyle name="Norma,_laroux_4_营业在建 (2)_E21" xfId="181"/>
    <cellStyle name="好_山东省民生支出标准" xfId="182"/>
    <cellStyle name="Normal - Style1" xfId="183"/>
    <cellStyle name="Normal_#10-Headcount" xfId="184"/>
    <cellStyle name="差_县区合并测算20080423(按照各省比重）_不含人员经费系数" xfId="185"/>
    <cellStyle name="Percent [2]" xfId="186"/>
    <cellStyle name="差_缺口县区测算(按核定人数)_财力性转移支付2010年预算参考数" xfId="187"/>
    <cellStyle name="Percent_laroux" xfId="188"/>
    <cellStyle name="好_2008年一般预算支出预计" xfId="189"/>
    <cellStyle name="RowLevel_0" xfId="190"/>
    <cellStyle name="好_农林水和城市维护标准支出20080505－县区合计_不含人员经费系数" xfId="191"/>
    <cellStyle name="Total" xfId="192"/>
    <cellStyle name="差_12滨州_财力性转移支付2010年预算参考数" xfId="193"/>
    <cellStyle name="百分比 2" xfId="194"/>
    <cellStyle name="差_县市旗测算-新科目（20080626）_县市旗测算-新科目（含人口规模效应）_财力性转移支付2010年预算参考数" xfId="195"/>
    <cellStyle name="百分比 3" xfId="196"/>
    <cellStyle name="差_丽江汇总" xfId="197"/>
    <cellStyle name="表标题" xfId="198"/>
    <cellStyle name="差_××部门××年度财政拨款支出决算表" xfId="199"/>
    <cellStyle name="差_2006年27重庆_财力性转移支付2010年预算参考数" xfId="200"/>
    <cellStyle name="差_00省级(打印)" xfId="201"/>
    <cellStyle name="常规 4_2008年横排表0721" xfId="202"/>
    <cellStyle name="差_行政公检法测算_不含人员经费系数_财力性转移支付2010年预算参考数" xfId="203"/>
    <cellStyle name="差_行政公检法测算_不含人员经费系数" xfId="204"/>
    <cellStyle name="差_03昭通" xfId="205"/>
    <cellStyle name="差_文体广播事业(按照总人口测算）—20080416" xfId="206"/>
    <cellStyle name="差_0502通海县" xfId="207"/>
    <cellStyle name="常规_表二（纵向公式）_1" xfId="208"/>
    <cellStyle name="好_河南 缺口县区测算(地方填报白)" xfId="209"/>
    <cellStyle name="差_05潍坊" xfId="210"/>
    <cellStyle name="好_2006年22湖南" xfId="211"/>
    <cellStyle name="差_其他部门(按照总人口测算）—20080416_财力性转移支付2010年预算参考数" xfId="212"/>
    <cellStyle name="差_0605石屏县" xfId="213"/>
    <cellStyle name="好_2006年22湖南_财力性转移支付2010年预算参考数" xfId="214"/>
    <cellStyle name="差_0605石屏县_财力性转移支付2010年预算参考数" xfId="215"/>
    <cellStyle name="差_09黑龙江" xfId="216"/>
    <cellStyle name="归盒啦_95" xfId="217"/>
    <cellStyle name="差_09黑龙江_财力性转移支付2010年预算参考数" xfId="218"/>
    <cellStyle name="差_1" xfId="219"/>
    <cellStyle name="差_市辖区测算20080510_民生政策最低支出需求" xfId="220"/>
    <cellStyle name="差_分县成本差异系数_民生政策最低支出需求" xfId="221"/>
    <cellStyle name="差_1_财力性转移支付2010年预算参考数" xfId="222"/>
    <cellStyle name="差_1110洱源县" xfId="223"/>
    <cellStyle name="好_27重庆" xfId="224"/>
    <cellStyle name="差_1110洱源县_财力性转移支付2010年预算参考数" xfId="225"/>
    <cellStyle name="好_34青海_财力性转移支付2010年预算参考数" xfId="226"/>
    <cellStyle name="差_11大理" xfId="227"/>
    <cellStyle name="差_11大理_财力性转移支付2010年预算参考数" xfId="228"/>
    <cellStyle name="差_12滨州" xfId="229"/>
    <cellStyle name="差_云南省2008年转移支付测算——州市本级考核部分及政策性测算" xfId="230"/>
    <cellStyle name="差_14安徽" xfId="231"/>
    <cellStyle name="差_14安徽_财力性转移支付2010年预算参考数" xfId="232"/>
    <cellStyle name="好_00省级(打印)" xfId="233"/>
    <cellStyle name="差_云南省2008年转移支付测算——州市本级考核部分及政策性测算_财力性转移支付2010年预算参考数" xfId="234"/>
    <cellStyle name="差_险基金预算收支安排表(省人社厅填报)" xfId="235"/>
    <cellStyle name="差_2" xfId="236"/>
    <cellStyle name="差_2006年22湖南" xfId="237"/>
    <cellStyle name="差_2006年27重庆" xfId="238"/>
    <cellStyle name="差_其他部门(按照总人口测算）—20080416_县市旗测算-新科目（含人口规模效应）_财力性转移支付2010年预算参考数" xfId="239"/>
    <cellStyle name="差_2006年30云南" xfId="240"/>
    <cellStyle name="差_卫生(按照总人口测算）—20080416_县市旗测算-新科目（含人口规模效应）" xfId="241"/>
    <cellStyle name="差_2006年33甘肃" xfId="242"/>
    <cellStyle name="差_其他部门(按照总人口测算）—20080416_不含人员经费系数" xfId="243"/>
    <cellStyle name="差_2006年34青海" xfId="244"/>
    <cellStyle name="差_2006年水利统计指标统计表" xfId="245"/>
    <cellStyle name="差_2006年水利统计指标统计表_财力性转移支付2010年预算参考数" xfId="246"/>
    <cellStyle name="差_2007年收支情况及2008年收支预计表(汇总表)" xfId="247"/>
    <cellStyle name="差_2007年收支情况及2008年收支预计表(汇总表)_财力性转移支付2010年预算参考数" xfId="248"/>
    <cellStyle name="好_2008年全省汇总收支计算表" xfId="249"/>
    <cellStyle name="差_2007年一般预算支出剔除" xfId="250"/>
    <cellStyle name="好_2008年全省汇总收支计算表_财力性转移支付2010年预算参考数" xfId="251"/>
    <cellStyle name="差_2007年一般预算支出剔除_财力性转移支付2010年预算参考数" xfId="252"/>
    <cellStyle name="差_2007一般预算支出口径剔除表_财力性转移支付2010年预算参考数" xfId="253"/>
    <cellStyle name="差_县区合并测算20080421_县市旗测算-新科目（含人口规模效应）" xfId="254"/>
    <cellStyle name="差_2008计算资料（8月5）" xfId="255"/>
    <cellStyle name="差_2008年全省汇总收支计算表" xfId="256"/>
    <cellStyle name="差_2008年一般预算支出预计" xfId="257"/>
    <cellStyle name="差_2008年预计支出与2007年对比" xfId="258"/>
    <cellStyle name="差_2008年支出核定" xfId="259"/>
    <cellStyle name="常规_2013年1月23日～定稿正式上会1.16" xfId="260"/>
    <cellStyle name="差_2008年支出调整" xfId="261"/>
    <cellStyle name="差_2008年支出调整_财力性转移支付2010年预算参考数" xfId="262"/>
    <cellStyle name="差_卫生(按照总人口测算）—20080416_不含人员经费系数_财力性转移支付2010年预算参考数" xfId="263"/>
    <cellStyle name="差_卫生(按照总人口测算）—20080416_不含人员经费系数" xfId="264"/>
    <cellStyle name="好_一般预算支出口径剔除表" xfId="265"/>
    <cellStyle name="差_汇总_财力性转移支付2010年预算参考数" xfId="266"/>
    <cellStyle name="差_汇总" xfId="267"/>
    <cellStyle name="好_一般预算支出口径剔除表_财力性转移支付2010年预算参考数" xfId="268"/>
    <cellStyle name="差_2016年省本级预算安排(1.22" xfId="269"/>
    <cellStyle name="差_20河南" xfId="270"/>
    <cellStyle name="好_2007年一般预算支出剔除" xfId="271"/>
    <cellStyle name="差_20河南_财力性转移支付2010年预算参考数" xfId="272"/>
    <cellStyle name="差_22湖南" xfId="273"/>
    <cellStyle name="好_530623_2006年县级财政报表附表" xfId="274"/>
    <cellStyle name="差_不含人员经费系数" xfId="275"/>
    <cellStyle name="差_不含人员经费系数_财力性转移支付2010年预算参考数" xfId="276"/>
    <cellStyle name="差_22湖南_财力性转移支付2010年预算参考数" xfId="277"/>
    <cellStyle name="差_27重庆_财力性转移支付2010年预算参考数" xfId="278"/>
    <cellStyle name="好_14安徽_财力性转移支付2010年预算参考数" xfId="279"/>
    <cellStyle name="差_28四川" xfId="280"/>
    <cellStyle name="差_检验表（调整后）" xfId="281"/>
    <cellStyle name="好_14安徽" xfId="282"/>
    <cellStyle name="差_28四川_财力性转移支付2010年预算参考数" xfId="283"/>
    <cellStyle name="差_文体广播事业(按照总人口测算）—20080416_财力性转移支付2010年预算参考数" xfId="284"/>
    <cellStyle name="差_农林水和城市维护标准支出20080505－县区合计_县市旗测算-新科目（含人口规模效应）" xfId="285"/>
    <cellStyle name="差_30云南" xfId="286"/>
    <cellStyle name="差_33甘肃" xfId="287"/>
    <cellStyle name="差_文体广播事业(按照总人口测算）—20080416_民生政策最低支出需求" xfId="288"/>
    <cellStyle name="常规_全省支出" xfId="289"/>
    <cellStyle name="好_县市旗测算20080508_不含人员经费系数" xfId="290"/>
    <cellStyle name="差_34青海" xfId="291"/>
    <cellStyle name="差_34青海_1" xfId="292"/>
    <cellStyle name="差_34青海_1_财力性转移支付2010年预算参考数" xfId="293"/>
    <cellStyle name="好_县市旗测算20080508_不含人员经费系数_财力性转移支付2010年预算参考数" xfId="294"/>
    <cellStyle name="差_34青海_财力性转移支付2010年预算参考数" xfId="295"/>
    <cellStyle name="常规 5" xfId="296"/>
    <cellStyle name="差_文体广播事业(按照总人口测算）—20080416_民生政策最低支出需求_财力性转移支付2010年预算参考数" xfId="297"/>
    <cellStyle name="差_530623_2006年县级财政报表附表" xfId="298"/>
    <cellStyle name="差_530629_2006年县级财政报表附表" xfId="299"/>
    <cellStyle name="差_5334_2006年迪庆县级财政报表附表" xfId="300"/>
    <cellStyle name="差_Book1" xfId="301"/>
    <cellStyle name="差_平邑" xfId="302"/>
    <cellStyle name="差_Book1_财力性转移支付2010年预算参考数" xfId="303"/>
    <cellStyle name="好_文体广播事业(按照总人口测算）—20080416_县市旗测算-新科目（含人口规模效应）" xfId="304"/>
    <cellStyle name="差_Book2_财力性转移支付2010年预算参考数" xfId="305"/>
    <cellStyle name="差_M01-2(州市补助收入)" xfId="306"/>
    <cellStyle name="常规 11" xfId="307"/>
    <cellStyle name="差_其他部门(按照总人口测算）—20080416_民生政策最低支出需求" xfId="308"/>
    <cellStyle name="差_财政供养人员" xfId="309"/>
    <cellStyle name="差_其他部门(按照总人口测算）—20080416_民生政策最低支出需求_财力性转移支付2010年预算参考数" xfId="310"/>
    <cellStyle name="差_财政供养人员_财力性转移支付2010年预算参考数" xfId="311"/>
    <cellStyle name="差_测算结果" xfId="312"/>
    <cellStyle name="差_测算结果汇总" xfId="313"/>
    <cellStyle name="差_成本差异系数" xfId="314"/>
    <cellStyle name="差_成本差异系数（含人口规模）" xfId="315"/>
    <cellStyle name="差_成本差异系数（含人口规模）_财力性转移支付2010年预算参考数" xfId="316"/>
    <cellStyle name="差_成本差异系数_财力性转移支付2010年预算参考数" xfId="317"/>
    <cellStyle name="差_农林水和城市维护标准支出20080505－县区合计" xfId="318"/>
    <cellStyle name="差_城建部门" xfId="319"/>
    <cellStyle name="常规_封面_2" xfId="320"/>
    <cellStyle name="差_市辖区测算-新科目（20080626）_民生政策最低支出需求_财力性转移支付2010年预算参考数" xfId="321"/>
    <cellStyle name="差_第五部分(才淼、饶永宏）" xfId="322"/>
    <cellStyle name="好_33甘肃" xfId="323"/>
    <cellStyle name="差_第一部分：综合全" xfId="324"/>
    <cellStyle name="差_分析缺口率" xfId="325"/>
    <cellStyle name="差_分析缺口率_财力性转移支付2010年预算参考数" xfId="326"/>
    <cellStyle name="差_市辖区测算20080510" xfId="327"/>
    <cellStyle name="差_分县成本差异系数" xfId="328"/>
    <cellStyle name="差_市辖区测算20080510_不含人员经费系数" xfId="329"/>
    <cellStyle name="差_分县成本差异系数_不含人员经费系数" xfId="330"/>
    <cellStyle name="差_市辖区测算20080510_不含人员经费系数_财力性转移支付2010年预算参考数" xfId="331"/>
    <cellStyle name="差_分县成本差异系数_不含人员经费系数_财力性转移支付2010年预算参考数" xfId="332"/>
    <cellStyle name="差_市辖区测算20080510_财力性转移支付2010年预算参考数" xfId="333"/>
    <cellStyle name="差_分县成本差异系数_财力性转移支付2010年预算参考数" xfId="334"/>
    <cellStyle name="差_附表" xfId="335"/>
    <cellStyle name="差_附表_财力性转移支付2010年预算参考数" xfId="336"/>
    <cellStyle name="差_行政(燃修费)" xfId="337"/>
    <cellStyle name="差_行政(燃修费)_不含人员经费系数" xfId="338"/>
    <cellStyle name="差_行政(燃修费)_不含人员经费系数_财力性转移支付2010年预算参考数" xfId="339"/>
    <cellStyle name="差_行政(燃修费)_财力性转移支付2010年预算参考数" xfId="340"/>
    <cellStyle name="差_行政(燃修费)_民生政策最低支出需求_财力性转移支付2010年预算参考数" xfId="341"/>
    <cellStyle name="差_行政(燃修费)_县市旗测算-新科目（含人口规模效应）" xfId="342"/>
    <cellStyle name="常规 11_财力性转移支付2009年预算参考数" xfId="343"/>
    <cellStyle name="差_行政(燃修费)_县市旗测算-新科目（含人口规模效应）_财力性转移支付2010年预算参考数" xfId="344"/>
    <cellStyle name="差_行政（人员）" xfId="345"/>
    <cellStyle name="好_1110洱源县_财力性转移支付2010年预算参考数" xfId="346"/>
    <cellStyle name="差_行政（人员）_不含人员经费系数" xfId="347"/>
    <cellStyle name="差_行政（人员）_不含人员经费系数_财力性转移支付2010年预算参考数" xfId="348"/>
    <cellStyle name="差_缺口县区测算(按核定人数)" xfId="349"/>
    <cellStyle name="差_行政（人员）_财力性转移支付2010年预算参考数" xfId="350"/>
    <cellStyle name="好_34青海_1_财力性转移支付2010年预算参考数" xfId="351"/>
    <cellStyle name="差_行政（人员）_民生政策最低支出需求" xfId="352"/>
    <cellStyle name="差_行政（人员）_民生政策最低支出需求_财力性转移支付2010年预算参考数" xfId="353"/>
    <cellStyle name="差_行政（人员）_县市旗测算-新科目（含人口规模效应）_财力性转移支付2010年预算参考数" xfId="354"/>
    <cellStyle name="好_2006年水利统计指标统计表" xfId="355"/>
    <cellStyle name="差_行政公检法测算_财力性转移支付2010年预算参考数" xfId="356"/>
    <cellStyle name="差_行政公检法测算_民生政策最低支出需求_财力性转移支付2010年预算参考数" xfId="357"/>
    <cellStyle name="差_河南 缺口县区测算(地方填报)" xfId="358"/>
    <cellStyle name="差_河南 缺口县区测算(地方填报)_财力性转移支付2010年预算参考数" xfId="359"/>
    <cellStyle name="好_市辖区测算-新科目（20080626）_民生政策最低支出需求" xfId="360"/>
    <cellStyle name="差_河南 缺口县区测算(地方填报白)_财力性转移支付2010年预算参考数" xfId="361"/>
    <cellStyle name="好_2006年28四川_财力性转移支付2010年预算参考数" xfId="362"/>
    <cellStyle name="差_核定人数对比" xfId="363"/>
    <cellStyle name="差_核定人数对比_财力性转移支付2010年预算参考数" xfId="364"/>
    <cellStyle name="好_12滨州" xfId="365"/>
    <cellStyle name="差_核定人数下发表_财力性转移支付2010年预算参考数" xfId="366"/>
    <cellStyle name="差_汇总表" xfId="367"/>
    <cellStyle name="差_云南 缺口县区测算(地方填报)" xfId="368"/>
    <cellStyle name="差_汇总表_财力性转移支付2010年预算参考数" xfId="369"/>
    <cellStyle name="差_县区合并测算20080421" xfId="370"/>
    <cellStyle name="差_汇总表4" xfId="371"/>
    <cellStyle name="差_县区合并测算20080421_财力性转移支付2010年预算参考数" xfId="372"/>
    <cellStyle name="差_汇总表4_财力性转移支付2010年预算参考数" xfId="373"/>
    <cellStyle name="分级显示行_1_13区汇总" xfId="374"/>
    <cellStyle name="常规_2016年省对下地方预算表1.22" xfId="375"/>
    <cellStyle name="差_汇总-县级财政报表附表" xfId="376"/>
    <cellStyle name="常规 9" xfId="377"/>
    <cellStyle name="差_检验表" xfId="378"/>
    <cellStyle name="好_2007一般预算支出口径剔除表_财力性转移支付2010年预算参考数" xfId="379"/>
    <cellStyle name="差_教育(按照总人口测算）—20080416" xfId="380"/>
    <cellStyle name="好_××部门××年度收支决算总表" xfId="381"/>
    <cellStyle name="差_缺口县区测算(财政部标准)_财力性转移支付2010年预算参考数" xfId="382"/>
    <cellStyle name="差_教育(按照总人口测算）—20080416_不含人员经费系数" xfId="383"/>
    <cellStyle name="常规_15年省本级支出细化表（4）_59" xfId="384"/>
    <cellStyle name="差_教育(按照总人口测算）—20080416_财力性转移支付2010年预算参考数" xfId="385"/>
    <cellStyle name="差_教育(按照总人口测算）—20080416_民生政策最低支出需求" xfId="386"/>
    <cellStyle name="好_市辖区测算-新科目（20080626）_不含人员经费系数" xfId="387"/>
    <cellStyle name="差_教育(按照总人口测算）—20080416_民生政策最低支出需求_财力性转移支付2010年预算参考数" xfId="388"/>
    <cellStyle name="差_民生政策最低支出需求_财力性转移支付2010年预算参考数" xfId="389"/>
    <cellStyle name="差_教育(按照总人口测算）—20080416_县市旗测算-新科目（含人口规模效应）" xfId="390"/>
    <cellStyle name="差_民生政策最低支出需求" xfId="391"/>
    <cellStyle name="好_2006年全省财力计算表（中央、决算）" xfId="392"/>
    <cellStyle name="常规 18" xfId="393"/>
    <cellStyle name="常规 23" xfId="394"/>
    <cellStyle name="差_农林水和城市维护标准支出20080505－县区合计_不含人员经费系数" xfId="395"/>
    <cellStyle name="差_总人口" xfId="396"/>
    <cellStyle name="差_山东省民生支出标准" xfId="397"/>
    <cellStyle name="差_农林水和城市维护标准支出20080505－县区合计_不含人员经费系数_财力性转移支付2010年预算参考数" xfId="398"/>
    <cellStyle name="差_总人口_财力性转移支付2010年预算参考数" xfId="399"/>
    <cellStyle name="差_山东省民生支出标准_财力性转移支付2010年预算参考数" xfId="400"/>
    <cellStyle name="差_农林水和城市维护标准支出20080505－县区合计_民生政策最低支出需求" xfId="401"/>
    <cellStyle name="差_卫生(按照总人口测算）—20080416_县市旗测算-新科目（含人口规模效应）_财力性转移支付2010年预算参考数" xfId="402"/>
    <cellStyle name="差_人员工资和公用经费2" xfId="403"/>
    <cellStyle name="差_人员工资和公用经费2_财力性转移支付2010年预算参考数" xfId="404"/>
    <cellStyle name="差_农林水和城市维护标准支出20080505－县区合计_民生政策最低支出需求_财力性转移支付2010年预算参考数" xfId="405"/>
    <cellStyle name="差_农林水和城市维护标准支出20080505－县区合计_县市旗测算-新科目（含人口规模效应）_财力性转移支付2010年预算参考数" xfId="406"/>
    <cellStyle name="差_其他部门(按照总人口测算）—20080416" xfId="407"/>
    <cellStyle name="常规 17" xfId="408"/>
    <cellStyle name="常规 22" xfId="409"/>
    <cellStyle name="差_其他部门(按照总人口测算）—20080416_县市旗测算-新科目（含人口规模效应）" xfId="410"/>
    <cellStyle name="差_青海 缺口县区测算(地方填报)" xfId="411"/>
    <cellStyle name="好_2006年34青海" xfId="412"/>
    <cellStyle name="差_青海 缺口县区测算(地方填报)_财力性转移支付2010年预算参考数" xfId="413"/>
    <cellStyle name="差_县市旗测算-新科目（20080626）_民生政策最低支出需求_财力性转移支付2010年预算参考数" xfId="414"/>
    <cellStyle name="差_市辖区测算-新科目（20080626）_县市旗测算-新科目（含人口规模效应）" xfId="415"/>
    <cellStyle name="差_缺口县区测算" xfId="416"/>
    <cellStyle name="差_危改资金测算_财力性转移支付2010年预算参考数" xfId="417"/>
    <cellStyle name="差_缺口县区测算（11.13）" xfId="418"/>
    <cellStyle name="差_缺口县区测算（11.13）_财力性转移支付2010年预算参考数" xfId="419"/>
    <cellStyle name="好_××部门××年度财政拨款支出决算表" xfId="420"/>
    <cellStyle name="好_总人口_财力性转移支付2010年预算参考数" xfId="421"/>
    <cellStyle name="常规 4" xfId="422"/>
    <cellStyle name="差_缺口县区测算(按2007支出增长25%测算)" xfId="423"/>
    <cellStyle name="差_缺口县区测算(按2007支出增长25%测算)_财力性转移支付2010年预算参考数" xfId="424"/>
    <cellStyle name="差_市辖区测算-新科目（20080626）_县市旗测算-新科目（含人口规模效应）_财力性转移支付2010年预算参考数" xfId="425"/>
    <cellStyle name="差_缺口县区测算_财力性转移支付2010年预算参考数" xfId="426"/>
    <cellStyle name="好_20河南" xfId="427"/>
    <cellStyle name="好_其他部门(按照总人口测算）—20080416_财力性转移支付2010年预算参考数" xfId="428"/>
    <cellStyle name="差_人员工资和公用经费" xfId="429"/>
    <cellStyle name="好_20河南_财力性转移支付2010年预算参考数" xfId="430"/>
    <cellStyle name="差_市辖区测算20080510_县市旗测算-新科目（含人口规模效应）" xfId="431"/>
    <cellStyle name="差_人员工资和公用经费_财力性转移支付2010年预算参考数" xfId="432"/>
    <cellStyle name="差_人员工资和公用经费3_财力性转移支付2010年预算参考数" xfId="433"/>
    <cellStyle name="差_社保重新制表" xfId="434"/>
    <cellStyle name="常规 3" xfId="435"/>
    <cellStyle name="差_市辖区测算-新科目（20080626）_不含人员经费系数" xfId="436"/>
    <cellStyle name="差_市辖区测算-新科目（20080626）_不含人员经费系数_财力性转移支付2010年预算参考数" xfId="437"/>
    <cellStyle name="好_2008年支出调整" xfId="438"/>
    <cellStyle name="差_市辖区测算-新科目（20080626）_财力性转移支付2010年预算参考数" xfId="439"/>
    <cellStyle name="差_市辖区测算-新科目（20080626）_民生政策最低支出需求" xfId="440"/>
    <cellStyle name="差_同德_财力性转移支付2010年预算参考数" xfId="441"/>
    <cellStyle name="差_县市旗测算20080508_不含人员经费系数_财力性转移支付2010年预算参考数" xfId="442"/>
    <cellStyle name="差_危改资金测算" xfId="443"/>
    <cellStyle name="差_卫生(按照总人口测算）—20080416" xfId="444"/>
    <cellStyle name="差_卫生(按照总人口测算）—20080416_财力性转移支付2010年预算参考数" xfId="445"/>
    <cellStyle name="差_卫生(按照总人口测算）—20080416_民生政策最低支出需求" xfId="446"/>
    <cellStyle name="好_0605石屏县" xfId="447"/>
    <cellStyle name="差_县市旗测算-新科目（20080626）_不含人员经费系数_财力性转移支付2010年预算参考数" xfId="448"/>
    <cellStyle name="差_卫生(按照总人口测算）—20080416_民生政策最低支出需求_财力性转移支付2010年预算参考数" xfId="449"/>
    <cellStyle name="好_0605石屏县_财力性转移支付2010年预算参考数" xfId="450"/>
    <cellStyle name="差_卫生部门" xfId="451"/>
    <cellStyle name="差_卫生部门_财力性转移支付2010年预算参考数" xfId="452"/>
    <cellStyle name="差_文体广播部门" xfId="453"/>
    <cellStyle name="差_文体广播事业(按照总人口测算）—20080416_不含人员经费系数_财力性转移支付2010年预算参考数" xfId="454"/>
    <cellStyle name="好_30云南_1" xfId="455"/>
    <cellStyle name="差_文体广播事业(按照总人口测算）—20080416_县市旗测算-新科目（含人口规模效应）" xfId="456"/>
    <cellStyle name="好_30云南_1_财力性转移支付2010年预算参考数" xfId="457"/>
    <cellStyle name="差_文体广播事业(按照总人口测算）—20080416_县市旗测算-新科目（含人口规模效应）_财力性转移支付2010年预算参考数" xfId="458"/>
    <cellStyle name="差_县区合并测算20080421_不含人员经费系数_财力性转移支付2010年预算参考数" xfId="459"/>
    <cellStyle name="差_县区合并测算20080421_不含人员经费系数" xfId="460"/>
    <cellStyle name="差_县市旗测算-新科目（20080627）_县市旗测算-新科目（含人口规模效应）" xfId="461"/>
    <cellStyle name="差_县区合并测算20080421_民生政策最低支出需求" xfId="462"/>
    <cellStyle name="差_县市旗测算-新科目（20080627）_县市旗测算-新科目（含人口规模效应）_财力性转移支付2010年预算参考数" xfId="463"/>
    <cellStyle name="差_县市旗测算-新科目（20080626）" xfId="464"/>
    <cellStyle name="差_县区合并测算20080421_民生政策最低支出需求_财力性转移支付2010年预算参考数" xfId="465"/>
    <cellStyle name="差_县区合并测算20080421_县市旗测算-新科目（含人口规模效应）_财力性转移支付2010年预算参考数" xfId="466"/>
    <cellStyle name="差_县区合并测算20080423(按照各省比重）" xfId="467"/>
    <cellStyle name="差_县区合并测算20080423(按照各省比重）_不含人员经费系数_财力性转移支付2010年预算参考数" xfId="468"/>
    <cellStyle name="差_县区合并测算20080423(按照各省比重）_财力性转移支付2010年预算参考数" xfId="469"/>
    <cellStyle name="常规 27" xfId="470"/>
    <cellStyle name="差_县区合并测算20080423(按照各省比重）_民生政策最低支出需求" xfId="471"/>
    <cellStyle name="差_县区合并测算20080423(按照各省比重）_民生政策最低支出需求_财力性转移支付2010年预算参考数" xfId="472"/>
    <cellStyle name="差_县区合并测算20080423(按照各省比重）_县市旗测算-新科目（含人口规模效应）" xfId="473"/>
    <cellStyle name="差_县市旗测算20080508_不含人员经费系数" xfId="474"/>
    <cellStyle name="差_县市旗测算20080508_财力性转移支付2010年预算参考数" xfId="475"/>
    <cellStyle name="差_县市旗测算20080508_县市旗测算-新科目（含人口规模效应）" xfId="476"/>
    <cellStyle name="差_县市旗测算-新科目（20080626）_财力性转移支付2010年预算参考数" xfId="477"/>
    <cellStyle name="差_县市旗测算-新科目（20080626）_民生政策最低支出需求" xfId="478"/>
    <cellStyle name="差_县市旗测算-新科目（20080626）_县市旗测算-新科目（含人口规模效应）" xfId="479"/>
    <cellStyle name="常规_2016债务余额" xfId="480"/>
    <cellStyle name="好_07临沂" xfId="481"/>
    <cellStyle name="差_县市旗测算-新科目（20080627）_不含人员经费系数" xfId="482"/>
    <cellStyle name="好_2007年收支情况及2008年收支预计表(汇总表)" xfId="483"/>
    <cellStyle name="差_县市旗测算-新科目（20080627）_不含人员经费系数_财力性转移支付2010年预算参考数" xfId="484"/>
    <cellStyle name="差_县市旗测算-新科目（20080627）_财力性转移支付2010年预算参考数" xfId="485"/>
    <cellStyle name="差_县市旗测算-新科目（20080627）_民生政策最低支出需求" xfId="486"/>
    <cellStyle name="差_县市旗测算-新科目（20080627）_民生政策最低支出需求_财力性转移支付2010年预算参考数" xfId="487"/>
    <cellStyle name="差_一般预算支出口径剔除表" xfId="488"/>
    <cellStyle name="差_云南 缺口县区测算(地方填报)_财力性转移支付2010年预算参考数" xfId="489"/>
    <cellStyle name="差_重点民生支出需求测算表社保（农村低保）081112" xfId="490"/>
    <cellStyle name="差_自行调整差异系数顺序" xfId="491"/>
    <cellStyle name="好_03昭通" xfId="492"/>
    <cellStyle name="差_自行调整差异系数顺序_财力性转移支付2010年预算参考数" xfId="493"/>
    <cellStyle name="常规 10" xfId="494"/>
    <cellStyle name="常规 11 2" xfId="495"/>
    <cellStyle name="常规 14" xfId="496"/>
    <cellStyle name="常规 15" xfId="497"/>
    <cellStyle name="常规 20" xfId="498"/>
    <cellStyle name="常规 16" xfId="499"/>
    <cellStyle name="常规 21" xfId="500"/>
    <cellStyle name="常规 19" xfId="501"/>
    <cellStyle name="常规 24" xfId="502"/>
    <cellStyle name="常规 2" xfId="503"/>
    <cellStyle name="常规 2 3" xfId="504"/>
    <cellStyle name="常规 2_××部门××年度财政拨款支出决算表" xfId="505"/>
    <cellStyle name="常规 25" xfId="506"/>
    <cellStyle name="常规 3 2" xfId="507"/>
    <cellStyle name="常规 4 2" xfId="508"/>
    <cellStyle name="常规 7" xfId="509"/>
    <cellStyle name="常规 7 2" xfId="510"/>
    <cellStyle name="常规 8" xfId="511"/>
    <cellStyle name="常规_2013年1月23日～定稿正式上会1.16_基金 2015年1月22日上会稿_基金-2016年省人～(1)(1)" xfId="512"/>
    <cellStyle name="好_卫生(按照总人口测算）—20080416_不含人员经费系数" xfId="513"/>
    <cellStyle name="常规_2014年政府性基金预算综合处" xfId="514"/>
    <cellStyle name="常规_B7省2014年省本级国有资本经营预算安排表" xfId="515"/>
    <cellStyle name="常规_海省省本级国有资本经营预算完成表" xfId="516"/>
    <cellStyle name="好_行政公检法测算_不含人员经费系数" xfId="517"/>
    <cellStyle name="常规_人代会-2017年部门预算报表(全口径1.6）" xfId="518"/>
    <cellStyle name="超级链接" xfId="519"/>
    <cellStyle name="好_2007一般预算支出口径剔除表" xfId="520"/>
    <cellStyle name="好_05潍坊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大理_财力性转移支付2010年预算参考数" xfId="527"/>
    <cellStyle name="好_12滨州_财力性转移支付2010年预算参考数" xfId="528"/>
    <cellStyle name="好_2" xfId="529"/>
    <cellStyle name="好_2_财力性转移支付2010年预算参考数" xfId="530"/>
    <cellStyle name="好_2006年27重庆" xfId="531"/>
    <cellStyle name="好_2006年27重庆_财力性转移支付2010年预算参考数" xfId="532"/>
    <cellStyle name="好_2006年28四川" xfId="533"/>
    <cellStyle name="好_2006年30云南" xfId="534"/>
    <cellStyle name="好_2006年33甘肃" xfId="535"/>
    <cellStyle name="好_2006年34青海_财力性转移支付2010年预算参考数" xfId="536"/>
    <cellStyle name="好_2006年水利统计指标统计表_财力性转移支付2010年预算参考数" xfId="537"/>
    <cellStyle name="好_2007年收支情况及2008年收支预计表(汇总表)_财力性转移支付2010年预算参考数" xfId="538"/>
    <cellStyle name="好_2008计算资料（8月5）" xfId="539"/>
    <cellStyle name="콤마 [0]_BOILER-CO1" xfId="540"/>
    <cellStyle name="好_市辖区测算-新科目（20080626）_县市旗测算-新科目（含人口规模效应）_财力性转移支付2010年预算参考数" xfId="541"/>
    <cellStyle name="好_2008年预计支出与2007年对比" xfId="542"/>
    <cellStyle name="好_2008年支出核定" xfId="543"/>
    <cellStyle name="好_28四川" xfId="544"/>
    <cellStyle name="好_2008年支出调整_财力性转移支付2010年预算参考数" xfId="545"/>
    <cellStyle name="好_2016年省本级预算安排(1.22" xfId="546"/>
    <cellStyle name="好_34青海_1" xfId="547"/>
    <cellStyle name="好_530629_2006年县级财政报表附表" xfId="548"/>
    <cellStyle name="好_5334_2006年迪庆县级财政报表附表" xfId="549"/>
    <cellStyle name="好_Book1" xfId="550"/>
    <cellStyle name="好_Book1_财力性转移支付2010年预算参考数" xfId="551"/>
    <cellStyle name="好_Book2" xfId="552"/>
    <cellStyle name="好_Book2_财力性转移支付2010年预算参考数" xfId="553"/>
    <cellStyle name="好_gdp" xfId="554"/>
    <cellStyle name="好_M01-2(州市补助收入)" xfId="555"/>
    <cellStyle name="好_安徽 缺口县区测算(地方填报)1" xfId="556"/>
    <cellStyle name="好_安徽 缺口县区测算(地方填报)1_财力性转移支付2010年预算参考数" xfId="557"/>
    <cellStyle name="好_不含人员经费系数" xfId="558"/>
    <cellStyle name="好_财政供养人员" xfId="559"/>
    <cellStyle name="好_财政供养人员_财力性转移支付2010年预算参考数" xfId="560"/>
    <cellStyle name="好_测算结果" xfId="561"/>
    <cellStyle name="好_测算结果_财力性转移支付2010年预算参考数" xfId="562"/>
    <cellStyle name="烹拳 [0]_ +Foil &amp; -FOIL &amp; PAPER" xfId="563"/>
    <cellStyle name="好_测算结果汇总" xfId="564"/>
    <cellStyle name="好_缺口县区测算(财政部标准)" xfId="565"/>
    <cellStyle name="好_测算结果汇总_财力性转移支付2010年预算参考数" xfId="566"/>
    <cellStyle name="好_成本差异系数" xfId="567"/>
    <cellStyle name="好_成本差异系数（含人口规模）" xfId="568"/>
    <cellStyle name="好_成本差异系数（含人口规模）_财力性转移支付2010年预算参考数" xfId="569"/>
    <cellStyle name="好_县区合并测算20080423(按照各省比重）_不含人员经费系数" xfId="570"/>
    <cellStyle name="好_成本差异系数_财力性转移支付2010年预算参考数" xfId="571"/>
    <cellStyle name="好_城建部门" xfId="572"/>
    <cellStyle name="好_第五部分(才淼、饶永宏）" xfId="573"/>
    <cellStyle name="好_第一部分：综合全" xfId="574"/>
    <cellStyle name="好_分析缺口率" xfId="575"/>
    <cellStyle name="好_分析缺口率_财力性转移支付2010年预算参考数" xfId="576"/>
    <cellStyle name="好_分县成本差异系数" xfId="577"/>
    <cellStyle name="好_分县成本差异系数_不含人员经费系数" xfId="578"/>
    <cellStyle name="好_分县成本差异系数_不含人员经费系数_财力性转移支付2010年预算参考数" xfId="579"/>
    <cellStyle name="好_分县成本差异系数_财力性转移支付2010年预算参考数" xfId="580"/>
    <cellStyle name="好_分县成本差异系数_民生政策最低支出需求" xfId="581"/>
    <cellStyle name="好_分县成本差异系数_民生政策最低支出需求_财力性转移支付2010年预算参考数" xfId="582"/>
    <cellStyle name="好_附表" xfId="583"/>
    <cellStyle name="好_附表_财力性转移支付2010年预算参考数" xfId="584"/>
    <cellStyle name="好_行政(燃修费)_不含人员经费系数" xfId="585"/>
    <cellStyle name="好_行政(燃修费)_不含人员经费系数_财力性转移支付2010年预算参考数" xfId="586"/>
    <cellStyle name="好_行政(燃修费)_财力性转移支付2010年预算参考数" xfId="587"/>
    <cellStyle name="好_行政(燃修费)_民生政策最低支出需求" xfId="588"/>
    <cellStyle name="好_行政(燃修费)_民生政策最低支出需求_财力性转移支付2010年预算参考数" xfId="589"/>
    <cellStyle name="好_行政(燃修费)_县市旗测算-新科目（含人口规模效应）" xfId="590"/>
    <cellStyle name="好_行政(燃修费)_县市旗测算-新科目（含人口规模效应）_财力性转移支付2010年预算参考数" xfId="591"/>
    <cellStyle name="好_人员工资和公用经费3_财力性转移支付2010年预算参考数" xfId="592"/>
    <cellStyle name="好_行政（人员）" xfId="593"/>
    <cellStyle name="好_行政（人员）_不含人员经费系数" xfId="594"/>
    <cellStyle name="好_行政（人员）_不含人员经费系数_财力性转移支付2010年预算参考数" xfId="595"/>
    <cellStyle name="好_行政（人员）_财力性转移支付2010年预算参考数" xfId="596"/>
    <cellStyle name="好_行政（人员）_民生政策最低支出需求" xfId="597"/>
    <cellStyle name="好_行政（人员）_民生政策最低支出需求_财力性转移支付2010年预算参考数" xfId="598"/>
    <cellStyle name="好_行政（人员）_县市旗测算-新科目（含人口规模效应）" xfId="599"/>
    <cellStyle name="好_行政（人员）_县市旗测算-新科目（含人口规模效应）_财力性转移支付2010年预算参考数" xfId="600"/>
    <cellStyle name="好_行政公检法测算" xfId="601"/>
    <cellStyle name="好_行政公检法测算_不含人员经费系数_财力性转移支付2010年预算参考数" xfId="602"/>
    <cellStyle name="好_行政公检法测算_财力性转移支付2010年预算参考数" xfId="603"/>
    <cellStyle name="好_行政公检法测算_民生政策最低支出需求" xfId="604"/>
    <cellStyle name="好_行政公检法测算_民生政策最低支出需求_财力性转移支付2010年预算参考数" xfId="605"/>
    <cellStyle name="好_行政公检法测算_县市旗测算-新科目（含人口规模效应）" xfId="606"/>
    <cellStyle name="好_行政公检法测算_县市旗测算-新科目（含人口规模效应）_财力性转移支付2010年预算参考数" xfId="607"/>
    <cellStyle name="好_河南 缺口县区测算(地方填报)" xfId="608"/>
    <cellStyle name="好_河南 缺口县区测算(地方填报)_财力性转移支付2010年预算参考数" xfId="609"/>
    <cellStyle name="好_河南 缺口县区测算(地方填报白)_财力性转移支付2010年预算参考数" xfId="610"/>
    <cellStyle name="好_核定人数对比" xfId="611"/>
    <cellStyle name="好_核定人数对比_财力性转移支付2010年预算参考数" xfId="612"/>
    <cellStyle name="好_核定人数下发表" xfId="613"/>
    <cellStyle name="好_核定人数下发表_财力性转移支付2010年预算参考数" xfId="614"/>
    <cellStyle name="好_汇总" xfId="615"/>
    <cellStyle name="好_汇总_财力性转移支付2010年预算参考数" xfId="616"/>
    <cellStyle name="好_汇总表" xfId="617"/>
    <cellStyle name="好_汇总表_财力性转移支付2010年预算参考数" xfId="618"/>
    <cellStyle name="好_汇总表4" xfId="619"/>
    <cellStyle name="好_汇总表4_财力性转移支付2010年预算参考数" xfId="620"/>
    <cellStyle name="好_汇总-县级财政报表附表" xfId="621"/>
    <cellStyle name="好_检验表" xfId="622"/>
    <cellStyle name="好_检验表（调整后）" xfId="623"/>
    <cellStyle name="好_教育(按照总人口测算）—20080416" xfId="624"/>
    <cellStyle name="好_教育(按照总人口测算）—20080416_不含人员经费系数" xfId="625"/>
    <cellStyle name="好_教育(按照总人口测算）—20080416_不含人员经费系数_财力性转移支付2010年预算参考数" xfId="626"/>
    <cellStyle name="好_教育(按照总人口测算）—20080416_财力性转移支付2010年预算参考数" xfId="627"/>
    <cellStyle name="好_教育(按照总人口测算）—20080416_民生政策最低支出需求" xfId="628"/>
    <cellStyle name="好_教育(按照总人口测算）—20080416_民生政策最低支出需求_财力性转移支付2010年预算参考数" xfId="629"/>
    <cellStyle name="好_教育(按照总人口测算）—20080416_县市旗测算-新科目（含人口规模效应）" xfId="630"/>
    <cellStyle name="好_教育(按照总人口测算）—20080416_县市旗测算-新科目（含人口规模效应）_财力性转移支付2010年预算参考数" xfId="631"/>
    <cellStyle name="好_丽江汇总" xfId="632"/>
    <cellStyle name="好_民生政策最低支出需求" xfId="633"/>
    <cellStyle name="好_民生政策最低支出需求_财力性转移支付2010年预算参考数" xfId="634"/>
    <cellStyle name="好_农林水和城市维护标准支出20080505－县区合计" xfId="635"/>
    <cellStyle name="好_农林水和城市维护标准支出20080505－县区合计_不含人员经费系数_财力性转移支付2010年预算参考数" xfId="636"/>
    <cellStyle name="好_农林水和城市维护标准支出20080505－县区合计_财力性转移支付2010年预算参考数" xfId="637"/>
    <cellStyle name="好_农林水和城市维护标准支出20080505－县区合计_民生政策最低支出需求" xfId="638"/>
    <cellStyle name="好_农林水和城市维护标准支出20080505－县区合计_民生政策最低支出需求_财力性转移支付2010年预算参考数" xfId="639"/>
    <cellStyle name="好_农林水和城市维护标准支出20080505－县区合计_县市旗测算-新科目（含人口规模效应）" xfId="640"/>
    <cellStyle name="好_农林水和城市维护标准支出20080505－县区合计_县市旗测算-新科目（含人口规模效应）_财力性转移支付2010年预算参考数" xfId="641"/>
    <cellStyle name="好_平邑" xfId="642"/>
    <cellStyle name="好_平邑_财力性转移支付2010年预算参考数" xfId="643"/>
    <cellStyle name="好_其他部门(按照总人口测算）—20080416" xfId="644"/>
    <cellStyle name="好_其他部门(按照总人口测算）—20080416_不含人员经费系数" xfId="645"/>
    <cellStyle name="好_其他部门(按照总人口测算）—20080416_不含人员经费系数_财力性转移支付2010年预算参考数" xfId="646"/>
    <cellStyle name="好_其他部门(按照总人口测算）—20080416_民生政策最低支出需求" xfId="647"/>
    <cellStyle name="好_其他部门(按照总人口测算）—20080416_民生政策最低支出需求_财力性转移支付2010年预算参考数" xfId="648"/>
    <cellStyle name="好_其他部门(按照总人口测算）—20080416_县市旗测算-新科目（含人口规模效应）" xfId="649"/>
    <cellStyle name="好_其他部门(按照总人口测算）—20080416_县市旗测算-新科目（含人口规模效应）_财力性转移支付2010年预算参考数" xfId="650"/>
    <cellStyle name="好_青海 缺口县区测算(地方填报)" xfId="651"/>
    <cellStyle name="好_青海 缺口县区测算(地方填报)_财力性转移支付2010年预算参考数" xfId="652"/>
    <cellStyle name="好_缺口县区测算" xfId="653"/>
    <cellStyle name="好_缺口县区测算（11.13）" xfId="654"/>
    <cellStyle name="好_缺口县区测算（11.13）_财力性转移支付2010年预算参考数" xfId="655"/>
    <cellStyle name="好_缺口县区测算(按2007支出增长25%测算)_财力性转移支付2010年预算参考数" xfId="656"/>
    <cellStyle name="好_缺口县区测算(按核定人数)" xfId="657"/>
    <cellStyle name="好_缺口县区测算(按核定人数)_财力性转移支付2010年预算参考数" xfId="658"/>
    <cellStyle name="好_缺口县区测算(财政部标准)_财力性转移支付2010年预算参考数" xfId="659"/>
    <cellStyle name="后继超级链接" xfId="660"/>
    <cellStyle name="好_缺口县区测算_财力性转移支付2010年预算参考数" xfId="661"/>
    <cellStyle name="好_人员工资和公用经费" xfId="662"/>
    <cellStyle name="千位_(人代会用)" xfId="663"/>
    <cellStyle name="好_人员工资和公用经费_财力性转移支付2010年预算参考数" xfId="664"/>
    <cellStyle name="好_人员工资和公用经费2" xfId="665"/>
    <cellStyle name="好_人员工资和公用经费2_财力性转移支付2010年预算参考数" xfId="666"/>
    <cellStyle name="好_人员工资和公用经费3" xfId="667"/>
    <cellStyle name="好_山东省民生支出标准_财力性转移支付2010年预算参考数" xfId="668"/>
    <cellStyle name="好_市辖区测算20080510" xfId="669"/>
    <cellStyle name="好_市辖区测算20080510_不含人员经费系数" xfId="670"/>
    <cellStyle name="好_市辖区测算20080510_不含人员经费系数_财力性转移支付2010年预算参考数" xfId="671"/>
    <cellStyle name="好_市辖区测算20080510_财力性转移支付2010年预算参考数" xfId="672"/>
    <cellStyle name="好_市辖区测算20080510_民生政策最低支出需求" xfId="673"/>
    <cellStyle name="好_市辖区测算20080510_民生政策最低支出需求_财力性转移支付2010年预算参考数" xfId="674"/>
    <cellStyle name="好_市辖区测算20080510_县市旗测算-新科目（含人口规模效应）" xfId="675"/>
    <cellStyle name="好_市辖区测算20080510_县市旗测算-新科目（含人口规模效应）_财力性转移支付2010年预算参考数" xfId="676"/>
    <cellStyle name="好_市辖区测算-新科目（20080626）" xfId="677"/>
    <cellStyle name="好_市辖区测算-新科目（20080626）_不含人员经费系数_财力性转移支付2010年预算参考数" xfId="678"/>
    <cellStyle name="好_市辖区测算-新科目（20080626）_财力性转移支付2010年预算参考数" xfId="679"/>
    <cellStyle name="好_市辖区测算-新科目（20080626）_民生政策最低支出需求_财力性转移支付2010年预算参考数" xfId="680"/>
    <cellStyle name="好_市辖区测算-新科目（20080626）_县市旗测算-新科目（含人口规模效应）" xfId="681"/>
    <cellStyle name="好_同德" xfId="682"/>
    <cellStyle name="好_同德_财力性转移支付2010年预算参考数" xfId="683"/>
    <cellStyle name="好_危改资金测算" xfId="684"/>
    <cellStyle name="好_危改资金测算_财力性转移支付2010年预算参考数" xfId="685"/>
    <cellStyle name="好_卫生(按照总人口测算）—20080416" xfId="686"/>
    <cellStyle name="好_卫生(按照总人口测算）—20080416_不含人员经费系数_财力性转移支付2010年预算参考数" xfId="687"/>
    <cellStyle name="好_卫生(按照总人口测算）—20080416_财力性转移支付2010年预算参考数" xfId="688"/>
    <cellStyle name="好_卫生(按照总人口测算）—20080416_民生政策最低支出需求" xfId="689"/>
    <cellStyle name="好_卫生(按照总人口测算）—20080416_民生政策最低支出需求_财力性转移支付2010年预算参考数" xfId="690"/>
    <cellStyle name="好_卫生(按照总人口测算）—20080416_县市旗测算-新科目（含人口规模效应）" xfId="691"/>
    <cellStyle name="好_卫生(按照总人口测算）—20080416_县市旗测算-新科目（含人口规模效应）_财力性转移支付2010年预算参考数" xfId="692"/>
    <cellStyle name="好_卫生部门" xfId="693"/>
    <cellStyle name="好_卫生部门_财力性转移支付2010年预算参考数" xfId="694"/>
    <cellStyle name="好_文体广播部门" xfId="695"/>
    <cellStyle name="好_文体广播事业(按照总人口测算）—20080416" xfId="696"/>
    <cellStyle name="好_文体广播事业(按照总人口测算）—20080416_不含人员经费系数" xfId="697"/>
    <cellStyle name="好_文体广播事业(按照总人口测算）—20080416_不含人员经费系数_财力性转移支付2010年预算参考数" xfId="698"/>
    <cellStyle name="好_文体广播事业(按照总人口测算）—20080416_财力性转移支付2010年预算参考数" xfId="699"/>
    <cellStyle name="好_文体广播事业(按照总人口测算）—20080416_民生政策最低支出需求" xfId="700"/>
    <cellStyle name="好_文体广播事业(按照总人口测算）—20080416_民生政策最低支出需求_财力性转移支付2010年预算参考数" xfId="701"/>
    <cellStyle name="好_文体广播事业(按照总人口测算）—20080416_县市旗测算-新科目（含人口规模效应）_财力性转移支付2010年预算参考数" xfId="702"/>
    <cellStyle name="好_险基金预算收支安排表(省人社厅填报)" xfId="703"/>
    <cellStyle name="好_县区合并测算20080421" xfId="704"/>
    <cellStyle name="好_县区合并测算20080421_不含人员经费系数" xfId="705"/>
    <cellStyle name="好_县区合并测算20080421_不含人员经费系数_财力性转移支付2010年预算参考数" xfId="706"/>
    <cellStyle name="好_县区合并测算20080421_财力性转移支付2010年预算参考数" xfId="707"/>
    <cellStyle name="好_县区合并测算20080421_民生政策最低支出需求" xfId="708"/>
    <cellStyle name="好_县区合并测算20080421_民生政策最低支出需求_财力性转移支付2010年预算参考数" xfId="709"/>
    <cellStyle name="好_县区合并测算20080421_县市旗测算-新科目（含人口规模效应）" xfId="710"/>
    <cellStyle name="好_县区合并测算20080421_县市旗测算-新科目（含人口规模效应）_财力性转移支付2010年预算参考数" xfId="711"/>
    <cellStyle name="好_县区合并测算20080423(按照各省比重）" xfId="712"/>
    <cellStyle name="好_县区合并测算20080423(按照各省比重）_不含人员经费系数_财力性转移支付2010年预算参考数" xfId="713"/>
    <cellStyle name="好_县区合并测算20080423(按照各省比重）_财力性转移支付2010年预算参考数" xfId="714"/>
    <cellStyle name="好_县区合并测算20080423(按照各省比重）_民生政策最低支出需求" xfId="715"/>
    <cellStyle name="好_县区合并测算20080423(按照各省比重）_民生政策最低支出需求_财力性转移支付2010年预算参考数" xfId="716"/>
    <cellStyle name="好_县区合并测算20080423(按照各省比重）_县市旗测算-新科目（含人口规模效应）" xfId="717"/>
    <cellStyle name="好_县区合并测算20080423(按照各省比重）_县市旗测算-新科目（含人口规模效应）_财力性转移支付2010年预算参考数" xfId="718"/>
    <cellStyle name="好_县市旗测算20080508" xfId="719"/>
    <cellStyle name="好_县市旗测算20080508_财力性转移支付2010年预算参考数" xfId="720"/>
    <cellStyle name="好_县市旗测算20080508_民生政策最低支出需求" xfId="721"/>
    <cellStyle name="好_县市旗测算20080508_民生政策最低支出需求_财力性转移支付2010年预算参考数" xfId="722"/>
    <cellStyle name="好_县市旗测算20080508_县市旗测算-新科目（含人口规模效应）" xfId="723"/>
    <cellStyle name="好_县市旗测算20080508_县市旗测算-新科目（含人口规模效应）_财力性转移支付2010年预算参考数" xfId="724"/>
    <cellStyle name="好_县市旗测算-新科目（20080626）" xfId="725"/>
    <cellStyle name="好_县市旗测算-新科目（20080626）_不含人员经费系数" xfId="726"/>
    <cellStyle name="好_县市旗测算-新科目（20080626）_不含人员经费系数_财力性转移支付2010年预算参考数" xfId="727"/>
    <cellStyle name="好_县市旗测算-新科目（20080626）_财力性转移支付2010年预算参考数" xfId="728"/>
    <cellStyle name="好_县市旗测算-新科目（20080626）_民生政策最低支出需求" xfId="729"/>
    <cellStyle name="好_县市旗测算-新科目（20080626）_民生政策最低支出需求_财力性转移支付2010年预算参考数" xfId="730"/>
    <cellStyle name="好_县市旗测算-新科目（20080626）_县市旗测算-新科目（含人口规模效应）" xfId="731"/>
    <cellStyle name="好_县市旗测算-新科目（20080626）_县市旗测算-新科目（含人口规模效应）_财力性转移支付2010年预算参考数" xfId="732"/>
    <cellStyle name="好_县市旗测算-新科目（20080627）" xfId="733"/>
    <cellStyle name="好_县市旗测算-新科目（20080627）_不含人员经费系数" xfId="734"/>
    <cellStyle name="好_重点民生支出需求测算表社保（农村低保）081112" xfId="735"/>
    <cellStyle name="好_县市旗测算-新科目（20080627）_不含人员经费系数_财力性转移支付2010年预算参考数" xfId="736"/>
    <cellStyle name="好_县市旗测算-新科目（20080627）_财力性转移支付2010年预算参考数" xfId="737"/>
    <cellStyle name="好_县市旗测算-新科目（20080627）_民生政策最低支出需求" xfId="738"/>
    <cellStyle name="好_县市旗测算-新科目（20080627）_民生政策最低支出需求_财力性转移支付2010年预算参考数" xfId="739"/>
    <cellStyle name="好_县市旗测算-新科目（20080627）_县市旗测算-新科目（含人口规模效应）" xfId="740"/>
    <cellStyle name="好_县市旗测算-新科目（20080627）_县市旗测算-新科目（含人口规模效应）_财力性转移支付2010年预算参考数" xfId="741"/>
    <cellStyle name="好_云南 缺口县区测算(地方填报)" xfId="742"/>
    <cellStyle name="好_云南 缺口县区测算(地方填报)_财力性转移支付2010年预算参考数" xfId="743"/>
    <cellStyle name="好_云南省2008年转移支付测算——州市本级考核部分及政策性测算" xfId="744"/>
    <cellStyle name="好_云南省2008年转移支付测算——州市本级考核部分及政策性测算_财力性转移支付2010年预算参考数" xfId="745"/>
    <cellStyle name="好_自行调整差异系数顺序" xfId="746"/>
    <cellStyle name="好_自行调整差异系数顺序_财力性转移支付2010年预算参考数" xfId="747"/>
    <cellStyle name="好_总人口" xfId="748"/>
    <cellStyle name="后继超链接" xfId="749"/>
    <cellStyle name="货币 2" xfId="750"/>
    <cellStyle name="货币_人代会-2017年部门预算报表(全口径1.6）" xfId="751"/>
    <cellStyle name="霓付 [0]_ +Foil &amp; -FOIL &amp; PAPER" xfId="752"/>
    <cellStyle name="霓付_ +Foil &amp; -FOIL &amp; PAPER" xfId="753"/>
    <cellStyle name="烹拳_ +Foil &amp; -FOIL &amp; PAPER" xfId="754"/>
    <cellStyle name="普通_ 白土" xfId="755"/>
    <cellStyle name="千分位[0]_ 白土" xfId="756"/>
    <cellStyle name="千分位_ 白土" xfId="757"/>
    <cellStyle name="千位[0]_(人代会用)" xfId="758"/>
    <cellStyle name="千位分隔[0] 2" xfId="759"/>
    <cellStyle name="千位分隔[0] 3" xfId="760"/>
    <cellStyle name="千位分隔_人代会-2017年部门预算报表(全口径1.6）" xfId="761"/>
    <cellStyle name="千位分季_新建 Microsoft Excel 工作表" xfId="762"/>
    <cellStyle name="钎霖_4岿角利" xfId="763"/>
    <cellStyle name="强调 1" xfId="764"/>
    <cellStyle name="强调 2" xfId="765"/>
    <cellStyle name="强调 3" xfId="766"/>
    <cellStyle name="数字" xfId="767"/>
    <cellStyle name="未定义" xfId="768"/>
    <cellStyle name="小数" xfId="769"/>
    <cellStyle name="样式 1" xfId="770"/>
    <cellStyle name="콤마_BOILER-CO1" xfId="771"/>
    <cellStyle name="통화 [0]_BOILER-CO1" xfId="772"/>
    <cellStyle name="표준_0N-HANDLING " xfId="7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4605;&#23431;\AppData\Local\Temp\&#38889;&#23569;&#21326;\&#24037;&#20316;&#25991;&#20214;&#22841;\2016&#24180;\2016&#24180;1&#26376;25&#26085;&#20154;&#20195;&#20250;\2016&#24180;&#20154;&#20195;&#20250;&#22235;&#26412;&#39044;&#31639;\&#20154;&#20195;&#20250;&#34920;&#26684;\&#65288;2015&#24180;12&#26376;25&#26085;&#25253;&#36865;&#65289;&#65288;&#36130;&#39044;&#12304;2015&#12305;218&#21495;&#65289;--&#35831;&#20197;&#27492;&#20026;&#20934;--2015-12-22\2016&#24180;&#39044;&#31639;&#34920;&#26684;&#65288;12.25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889;&#23569;&#21326;\&#24037;&#20316;&#25991;&#20214;&#22841;\2016&#24180;\2016&#24180;1&#26376;25&#26085;&#20154;&#20195;&#20250;\2016&#24180;&#20154;&#20195;&#20250;&#22235;&#26412;&#39044;&#31639;\&#20154;&#20195;&#20250;&#34920;&#26684;\&#65288;2015&#24180;12&#26376;25&#26085;&#25253;&#36865;&#65289;&#65288;&#36130;&#39044;&#12304;2015&#12305;218&#21495;&#65289;--&#35831;&#20197;&#27492;&#20026;&#20934;--2015-12-22\2016&#24180;&#39044;&#31639;&#34920;&#26684;&#65288;12.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8889;&#23569;&#21326;\&#24037;&#20316;&#25991;&#20214;&#22841;\2016&#24180;\2016&#24180;1&#26376;25&#26085;&#20154;&#20195;&#20250;\2016&#24180;&#20154;&#20195;&#20250;&#22235;&#26412;&#39044;&#31639;\&#20154;&#20195;&#20250;&#34920;&#26684;\&#65288;2015&#24180;12&#26376;25&#26085;&#25253;&#36865;&#65289;&#65288;&#36130;&#39044;&#12304;2015&#12305;218&#21495;&#65289;--&#35831;&#20197;&#27492;&#20026;&#20934;--2015-12-22\2016&#24180;&#39044;&#31639;&#34920;&#26684;&#65288;12.25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-lenovo\AppData\Local\Temp\Rar$DIa0.289\&#65288;2015&#24180;12&#26376;25&#26085;&#25253;&#36865;&#65289;&#65288;&#36130;&#39044;&#12304;2015&#12305;218&#21495;&#65289;--&#35831;&#20197;&#27492;&#20026;&#20934;--2015-12-22\2016&#24180;&#39044;&#31639;&#34920;&#26684;&#65288;12.2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（纵向公式）"/>
      <sheetName val="表二（横向）"/>
      <sheetName val="表九"/>
      <sheetName val="表十二"/>
      <sheetName val="表十三"/>
      <sheetName val="表十四"/>
      <sheetName val="表十五"/>
      <sheetName val="表十六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5.75"/>
  <sheetData>
    <row r="2" spans="1:2" ht="15.75">
      <c r="A2" t="s">
        <v>0</v>
      </c>
      <c r="B2" t="s">
        <v>1</v>
      </c>
    </row>
    <row r="3" spans="1:2" ht="15.75">
      <c r="A3" t="s">
        <v>2</v>
      </c>
      <c r="B3">
        <v>5</v>
      </c>
    </row>
    <row r="4" spans="1:2" ht="15.75">
      <c r="A4" t="s">
        <v>3</v>
      </c>
      <c r="B4">
        <v>2</v>
      </c>
    </row>
    <row r="5" spans="1:2" ht="15.75">
      <c r="A5" t="s">
        <v>4</v>
      </c>
      <c r="B5">
        <v>0</v>
      </c>
    </row>
    <row r="6" spans="1:2" ht="15.75">
      <c r="A6" t="s">
        <v>5</v>
      </c>
      <c r="B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3"/>
  <sheetViews>
    <sheetView showZeros="0" zoomScaleSheetLayoutView="100" workbookViewId="0" topLeftCell="A1">
      <selection activeCell="D12" sqref="D12"/>
    </sheetView>
  </sheetViews>
  <sheetFormatPr defaultColWidth="9.00390625" defaultRowHeight="15.75"/>
  <cols>
    <col min="1" max="1" width="41.25390625" style="145" customWidth="1"/>
    <col min="2" max="2" width="33.625" style="145" customWidth="1"/>
    <col min="3" max="16384" width="9.00390625" style="145" customWidth="1"/>
  </cols>
  <sheetData>
    <row r="1" spans="1:2" s="143" customFormat="1" ht="42.75" customHeight="1">
      <c r="A1" s="146" t="s">
        <v>1174</v>
      </c>
      <c r="B1" s="146"/>
    </row>
    <row r="2" spans="1:2" s="143" customFormat="1" ht="19.5" customHeight="1">
      <c r="A2" s="147"/>
      <c r="B2" s="148" t="s">
        <v>9</v>
      </c>
    </row>
    <row r="3" spans="1:2" s="144" customFormat="1" ht="21.75" customHeight="1">
      <c r="A3" s="149" t="s">
        <v>1098</v>
      </c>
      <c r="B3" s="149" t="s">
        <v>1175</v>
      </c>
    </row>
    <row r="4" spans="1:2" ht="19.5" customHeight="1">
      <c r="A4" s="150" t="s">
        <v>1176</v>
      </c>
      <c r="B4" s="151">
        <f>B10+B18+B5</f>
        <v>67127</v>
      </c>
    </row>
    <row r="5" spans="1:2" s="143" customFormat="1" ht="18.75" customHeight="1">
      <c r="A5" s="152" t="s">
        <v>1177</v>
      </c>
      <c r="B5" s="151">
        <f>SUM(B6:B9)</f>
        <v>1319</v>
      </c>
    </row>
    <row r="6" spans="1:2" ht="18.75" customHeight="1">
      <c r="A6" s="153" t="s">
        <v>1178</v>
      </c>
      <c r="B6" s="154">
        <v>271</v>
      </c>
    </row>
    <row r="7" spans="1:2" ht="18.75" customHeight="1">
      <c r="A7" s="153" t="s">
        <v>1179</v>
      </c>
      <c r="B7" s="154">
        <v>54</v>
      </c>
    </row>
    <row r="8" spans="1:2" ht="18.75" customHeight="1">
      <c r="A8" s="153" t="s">
        <v>1180</v>
      </c>
      <c r="B8" s="154"/>
    </row>
    <row r="9" spans="1:2" ht="18.75" customHeight="1">
      <c r="A9" s="153" t="s">
        <v>1181</v>
      </c>
      <c r="B9" s="154">
        <v>994</v>
      </c>
    </row>
    <row r="10" spans="1:2" ht="18.75" customHeight="1">
      <c r="A10" s="152" t="s">
        <v>1182</v>
      </c>
      <c r="B10" s="151">
        <f>SUM(B11:B17)</f>
        <v>65808</v>
      </c>
    </row>
    <row r="11" spans="1:2" ht="18.75" customHeight="1">
      <c r="A11" s="153" t="s">
        <v>1183</v>
      </c>
      <c r="B11" s="154">
        <v>2557</v>
      </c>
    </row>
    <row r="12" spans="1:2" ht="18.75" customHeight="1">
      <c r="A12" s="153" t="s">
        <v>1184</v>
      </c>
      <c r="B12" s="154">
        <v>29258</v>
      </c>
    </row>
    <row r="13" spans="1:2" ht="18.75" customHeight="1">
      <c r="A13" s="153" t="s">
        <v>1185</v>
      </c>
      <c r="B13" s="154">
        <v>1588</v>
      </c>
    </row>
    <row r="14" spans="1:2" ht="18.75" customHeight="1">
      <c r="A14" s="104" t="s">
        <v>1186</v>
      </c>
      <c r="B14" s="154">
        <v>924</v>
      </c>
    </row>
    <row r="15" spans="1:2" ht="18.75" customHeight="1">
      <c r="A15" s="153" t="s">
        <v>1187</v>
      </c>
      <c r="B15" s="154">
        <v>6107</v>
      </c>
    </row>
    <row r="16" spans="1:2" ht="18.75" customHeight="1">
      <c r="A16" s="153" t="s">
        <v>1188</v>
      </c>
      <c r="B16" s="154">
        <v>4793</v>
      </c>
    </row>
    <row r="17" spans="1:2" ht="18.75" customHeight="1">
      <c r="A17" s="153" t="s">
        <v>1189</v>
      </c>
      <c r="B17" s="154">
        <v>20581</v>
      </c>
    </row>
    <row r="18" spans="1:2" ht="18.75" customHeight="1">
      <c r="A18" s="152" t="s">
        <v>1190</v>
      </c>
      <c r="B18" s="151">
        <f>B19+B20+B21+B22+B23+B24+B25+B26+B27+B28+B29+B30+B31+B32</f>
        <v>0</v>
      </c>
    </row>
    <row r="19" spans="1:2" ht="18.75" customHeight="1">
      <c r="A19" s="153" t="s">
        <v>1191</v>
      </c>
      <c r="B19" s="154"/>
    </row>
    <row r="20" spans="1:2" ht="18.75" customHeight="1">
      <c r="A20" s="153" t="s">
        <v>1192</v>
      </c>
      <c r="B20" s="154"/>
    </row>
    <row r="21" spans="1:2" ht="18.75" customHeight="1">
      <c r="A21" s="153" t="s">
        <v>1193</v>
      </c>
      <c r="B21" s="154"/>
    </row>
    <row r="22" spans="1:2" ht="18.75" customHeight="1">
      <c r="A22" s="153" t="s">
        <v>1194</v>
      </c>
      <c r="B22" s="154"/>
    </row>
    <row r="23" spans="1:2" ht="18.75" customHeight="1">
      <c r="A23" s="153" t="s">
        <v>1195</v>
      </c>
      <c r="B23" s="154"/>
    </row>
    <row r="24" spans="1:2" ht="18.75" customHeight="1">
      <c r="A24" s="153" t="s">
        <v>1196</v>
      </c>
      <c r="B24" s="154"/>
    </row>
    <row r="25" spans="1:2" ht="18.75" customHeight="1">
      <c r="A25" s="153" t="s">
        <v>1197</v>
      </c>
      <c r="B25" s="154"/>
    </row>
    <row r="26" spans="1:2" ht="19.5" customHeight="1">
      <c r="A26" s="153" t="s">
        <v>1198</v>
      </c>
      <c r="B26" s="154"/>
    </row>
    <row r="27" spans="1:2" ht="19.5" customHeight="1">
      <c r="A27" s="153" t="s">
        <v>1199</v>
      </c>
      <c r="B27" s="154"/>
    </row>
    <row r="28" spans="1:2" ht="19.5" customHeight="1">
      <c r="A28" s="153" t="s">
        <v>1200</v>
      </c>
      <c r="B28" s="154"/>
    </row>
    <row r="29" spans="1:2" ht="18.75" customHeight="1">
      <c r="A29" s="153" t="s">
        <v>1201</v>
      </c>
      <c r="B29" s="154"/>
    </row>
    <row r="30" spans="1:2" ht="18.75" customHeight="1">
      <c r="A30" s="153" t="s">
        <v>1202</v>
      </c>
      <c r="B30" s="154"/>
    </row>
    <row r="31" spans="1:2" ht="18.75" customHeight="1">
      <c r="A31" s="153" t="s">
        <v>1203</v>
      </c>
      <c r="B31" s="154"/>
    </row>
    <row r="32" spans="1:2" ht="18.75" customHeight="1">
      <c r="A32" s="153" t="s">
        <v>1204</v>
      </c>
      <c r="B32" s="154"/>
    </row>
    <row r="33" ht="14.25">
      <c r="A33" s="145" t="s">
        <v>1205</v>
      </c>
    </row>
  </sheetData>
  <sheetProtection/>
  <mergeCells count="1">
    <mergeCell ref="A1:B1"/>
  </mergeCells>
  <printOptions horizontalCentered="1"/>
  <pageMargins left="0.67" right="0.67" top="0.5" bottom="0.79" header="0.51" footer="0.51"/>
  <pageSetup firstPageNumber="36" useFirstPageNumber="1" horizontalDpi="600" verticalDpi="600" orientation="portrait" paperSize="9"/>
  <headerFooter alignWithMargins="0">
    <oddFooter>&amp;C&amp;"黑体"&amp;B—31—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4">
      <selection activeCell="A32" sqref="A32"/>
    </sheetView>
  </sheetViews>
  <sheetFormatPr defaultColWidth="9.00390625" defaultRowHeight="15.75"/>
  <cols>
    <col min="1" max="3" width="29.875" style="130" customWidth="1"/>
    <col min="4" max="16384" width="9.00390625" style="130" customWidth="1"/>
  </cols>
  <sheetData>
    <row r="1" spans="1:3" ht="18.75">
      <c r="A1" s="131" t="s">
        <v>1206</v>
      </c>
      <c r="B1" s="131"/>
      <c r="C1" s="131"/>
    </row>
    <row r="2" spans="1:3" ht="14.25">
      <c r="A2" s="132"/>
      <c r="B2" s="132"/>
      <c r="C2" s="132" t="s">
        <v>1207</v>
      </c>
    </row>
    <row r="3" spans="1:3" ht="21" customHeight="1">
      <c r="A3" s="133" t="s">
        <v>1098</v>
      </c>
      <c r="B3" s="134" t="s">
        <v>1208</v>
      </c>
      <c r="C3" s="135" t="s">
        <v>1209</v>
      </c>
    </row>
    <row r="4" spans="1:3" ht="21" customHeight="1">
      <c r="A4" s="136" t="s">
        <v>1210</v>
      </c>
      <c r="B4" s="137">
        <f>SUM(B5:B6)</f>
        <v>0.88</v>
      </c>
      <c r="C4" s="138"/>
    </row>
    <row r="5" spans="1:3" ht="21" customHeight="1">
      <c r="A5" s="139" t="s">
        <v>1211</v>
      </c>
      <c r="B5" s="137">
        <v>0.88</v>
      </c>
      <c r="C5" s="138"/>
    </row>
    <row r="6" spans="1:3" ht="21" customHeight="1">
      <c r="A6" s="139" t="s">
        <v>1212</v>
      </c>
      <c r="B6" s="137"/>
      <c r="C6" s="138"/>
    </row>
    <row r="7" spans="1:3" ht="21" customHeight="1">
      <c r="A7" s="139" t="s">
        <v>1213</v>
      </c>
      <c r="B7" s="140">
        <f>SUM(B8:B9)</f>
        <v>1.008</v>
      </c>
      <c r="C7" s="138"/>
    </row>
    <row r="8" spans="1:3" ht="21" customHeight="1">
      <c r="A8" s="139" t="s">
        <v>1214</v>
      </c>
      <c r="B8" s="137">
        <v>1.008</v>
      </c>
      <c r="C8" s="138"/>
    </row>
    <row r="9" spans="1:3" ht="21" customHeight="1">
      <c r="A9" s="139" t="s">
        <v>1215</v>
      </c>
      <c r="B9" s="137"/>
      <c r="C9" s="138"/>
    </row>
    <row r="10" spans="1:3" ht="21" customHeight="1">
      <c r="A10" s="139" t="s">
        <v>1216</v>
      </c>
      <c r="B10" s="137"/>
      <c r="C10" s="138"/>
    </row>
    <row r="11" spans="1:3" ht="21" customHeight="1">
      <c r="A11" s="139" t="s">
        <v>1217</v>
      </c>
      <c r="B11" s="137"/>
      <c r="C11" s="138"/>
    </row>
    <row r="12" spans="1:3" ht="21" customHeight="1">
      <c r="A12" s="139" t="s">
        <v>1218</v>
      </c>
      <c r="B12" s="137"/>
      <c r="C12" s="138"/>
    </row>
    <row r="13" spans="1:3" ht="21" customHeight="1">
      <c r="A13" s="139" t="s">
        <v>1219</v>
      </c>
      <c r="B13" s="137"/>
      <c r="C13" s="138"/>
    </row>
    <row r="14" spans="1:3" ht="21" customHeight="1">
      <c r="A14" s="139" t="s">
        <v>1220</v>
      </c>
      <c r="B14" s="137"/>
      <c r="C14" s="138"/>
    </row>
    <row r="15" spans="1:3" ht="21" customHeight="1">
      <c r="A15" s="141" t="s">
        <v>1221</v>
      </c>
      <c r="B15" s="137">
        <f>SUM(B16:B17)</f>
        <v>0.028</v>
      </c>
      <c r="C15" s="138"/>
    </row>
    <row r="16" spans="1:3" ht="21" customHeight="1">
      <c r="A16" s="141" t="s">
        <v>1222</v>
      </c>
      <c r="B16" s="137">
        <v>0.028</v>
      </c>
      <c r="C16" s="138"/>
    </row>
    <row r="17" spans="1:3" ht="21" customHeight="1">
      <c r="A17" s="141" t="s">
        <v>1223</v>
      </c>
      <c r="B17" s="137"/>
      <c r="C17" s="138"/>
    </row>
    <row r="18" spans="1:3" ht="21" customHeight="1">
      <c r="A18" s="141" t="s">
        <v>1224</v>
      </c>
      <c r="B18" s="137">
        <f>SUM(B19:B20)</f>
        <v>0.81</v>
      </c>
      <c r="C18" s="138"/>
    </row>
    <row r="19" spans="1:3" ht="21" customHeight="1">
      <c r="A19" s="138" t="s">
        <v>1211</v>
      </c>
      <c r="B19" s="137">
        <v>0.81</v>
      </c>
      <c r="C19" s="138"/>
    </row>
    <row r="20" spans="1:3" ht="21" customHeight="1">
      <c r="A20" s="138" t="s">
        <v>1212</v>
      </c>
      <c r="B20" s="138"/>
      <c r="C20" s="138"/>
    </row>
    <row r="21" spans="1:3" ht="27.75" customHeight="1">
      <c r="A21" s="142"/>
      <c r="B21" s="142"/>
      <c r="C21" s="142"/>
    </row>
  </sheetData>
  <sheetProtection/>
  <mergeCells count="2">
    <mergeCell ref="A1:C1"/>
    <mergeCell ref="A21:C21"/>
  </mergeCells>
  <printOptions horizontalCentered="1"/>
  <pageMargins left="0.75" right="0.75" top="0.98" bottom="0.98" header="0.51" footer="0.51"/>
  <pageSetup firstPageNumber="37" useFirstPageNumber="1" horizontalDpi="600" verticalDpi="600" orientation="landscape" paperSize="9"/>
  <headerFooter alignWithMargins="0">
    <oddFooter>&amp;C—32—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pane ySplit="4" topLeftCell="A5" activePane="bottomLeft" state="frozen"/>
      <selection pane="bottomLeft" activeCell="E34" sqref="E34"/>
    </sheetView>
  </sheetViews>
  <sheetFormatPr defaultColWidth="9.00390625" defaultRowHeight="15.75"/>
  <cols>
    <col min="1" max="1" width="38.625" style="89" customWidth="1"/>
    <col min="2" max="2" width="9.625" style="89" customWidth="1"/>
    <col min="3" max="3" width="12.125" style="89" customWidth="1"/>
    <col min="4" max="4" width="10.875" style="89" customWidth="1"/>
    <col min="5" max="5" width="11.00390625" style="89" customWidth="1"/>
    <col min="6" max="255" width="8.75390625" style="90" customWidth="1"/>
    <col min="256" max="256" width="9.00390625" style="90" customWidth="1"/>
  </cols>
  <sheetData>
    <row r="1" spans="1:5" ht="27" customHeight="1">
      <c r="A1" s="91" t="s">
        <v>1225</v>
      </c>
      <c r="B1" s="91"/>
      <c r="C1" s="91"/>
      <c r="D1" s="91"/>
      <c r="E1" s="91"/>
    </row>
    <row r="2" spans="1:5" ht="15.75" customHeight="1">
      <c r="A2" s="91"/>
      <c r="B2" s="91"/>
      <c r="C2" s="91"/>
      <c r="D2" s="91"/>
      <c r="E2" s="91"/>
    </row>
    <row r="3" spans="1:5" ht="17.25" customHeight="1">
      <c r="A3" s="114"/>
      <c r="B3" s="114"/>
      <c r="C3" s="114"/>
      <c r="D3" s="114"/>
      <c r="E3" s="115"/>
    </row>
    <row r="4" spans="1:5" ht="45" customHeight="1">
      <c r="A4" s="116" t="s">
        <v>1226</v>
      </c>
      <c r="B4" s="96" t="s">
        <v>1133</v>
      </c>
      <c r="C4" s="96" t="s">
        <v>12</v>
      </c>
      <c r="D4" s="96" t="s">
        <v>1134</v>
      </c>
      <c r="E4" s="96" t="s">
        <v>15</v>
      </c>
    </row>
    <row r="5" spans="1:5" ht="17.25" customHeight="1">
      <c r="A5" s="104" t="s">
        <v>1227</v>
      </c>
      <c r="B5" s="117"/>
      <c r="C5" s="117"/>
      <c r="D5" s="118"/>
      <c r="E5" s="119"/>
    </row>
    <row r="6" spans="1:5" ht="17.25" customHeight="1">
      <c r="A6" s="104" t="s">
        <v>1228</v>
      </c>
      <c r="B6" s="117"/>
      <c r="C6" s="117"/>
      <c r="D6" s="120"/>
      <c r="E6" s="119"/>
    </row>
    <row r="7" spans="1:5" ht="17.25" customHeight="1">
      <c r="A7" s="104" t="s">
        <v>1229</v>
      </c>
      <c r="B7" s="117"/>
      <c r="C7" s="117"/>
      <c r="D7" s="120"/>
      <c r="E7" s="119"/>
    </row>
    <row r="8" spans="1:5" ht="17.25" customHeight="1">
      <c r="A8" s="121" t="s">
        <v>1230</v>
      </c>
      <c r="B8" s="117"/>
      <c r="C8" s="101"/>
      <c r="D8" s="122"/>
      <c r="E8" s="119"/>
    </row>
    <row r="9" spans="1:5" ht="17.25" customHeight="1">
      <c r="A9" s="121" t="s">
        <v>1231</v>
      </c>
      <c r="B9" s="117"/>
      <c r="C9" s="117"/>
      <c r="D9" s="120"/>
      <c r="E9" s="119"/>
    </row>
    <row r="10" spans="1:5" ht="17.25" customHeight="1">
      <c r="A10" s="104" t="s">
        <v>1232</v>
      </c>
      <c r="B10" s="117"/>
      <c r="C10" s="117"/>
      <c r="D10" s="120"/>
      <c r="E10" s="119"/>
    </row>
    <row r="11" spans="1:5" ht="17.25" customHeight="1">
      <c r="A11" s="104" t="s">
        <v>1233</v>
      </c>
      <c r="B11" s="117"/>
      <c r="C11" s="117"/>
      <c r="D11" s="120"/>
      <c r="E11" s="119"/>
    </row>
    <row r="12" spans="1:5" ht="17.25" customHeight="1">
      <c r="A12" s="104" t="s">
        <v>1234</v>
      </c>
      <c r="B12" s="117"/>
      <c r="C12" s="117"/>
      <c r="D12" s="120"/>
      <c r="E12" s="119"/>
    </row>
    <row r="13" spans="1:5" ht="17.25" customHeight="1">
      <c r="A13" s="104" t="s">
        <v>1235</v>
      </c>
      <c r="B13" s="117">
        <v>500</v>
      </c>
      <c r="C13" s="117">
        <v>857</v>
      </c>
      <c r="D13" s="120"/>
      <c r="E13" s="119"/>
    </row>
    <row r="14" spans="1:5" ht="17.25" customHeight="1">
      <c r="A14" s="104" t="s">
        <v>1236</v>
      </c>
      <c r="B14" s="117"/>
      <c r="C14" s="117"/>
      <c r="D14" s="120"/>
      <c r="E14" s="119"/>
    </row>
    <row r="15" spans="1:5" s="88" customFormat="1" ht="17.25" customHeight="1">
      <c r="A15" s="104" t="s">
        <v>1237</v>
      </c>
      <c r="B15" s="117"/>
      <c r="C15" s="117"/>
      <c r="D15" s="120"/>
      <c r="E15" s="119"/>
    </row>
    <row r="16" spans="1:5" ht="17.25" customHeight="1">
      <c r="A16" s="104" t="s">
        <v>1238</v>
      </c>
      <c r="B16" s="117"/>
      <c r="C16" s="117"/>
      <c r="D16" s="120">
        <v>320</v>
      </c>
      <c r="E16" s="119"/>
    </row>
    <row r="17" spans="1:5" ht="17.25" customHeight="1">
      <c r="A17" s="104" t="s">
        <v>1239</v>
      </c>
      <c r="B17" s="117"/>
      <c r="C17" s="117"/>
      <c r="D17" s="120"/>
      <c r="E17" s="119"/>
    </row>
    <row r="18" spans="1:5" ht="17.25" customHeight="1">
      <c r="A18" s="104" t="s">
        <v>1240</v>
      </c>
      <c r="B18" s="117"/>
      <c r="C18" s="117"/>
      <c r="D18" s="117"/>
      <c r="E18" s="119"/>
    </row>
    <row r="19" spans="1:5" ht="17.25" customHeight="1">
      <c r="A19" s="104" t="s">
        <v>1241</v>
      </c>
      <c r="B19" s="117"/>
      <c r="C19" s="117"/>
      <c r="D19" s="120"/>
      <c r="E19" s="119"/>
    </row>
    <row r="20" spans="1:5" ht="17.25" customHeight="1">
      <c r="A20" s="104" t="s">
        <v>1242</v>
      </c>
      <c r="B20" s="117"/>
      <c r="C20" s="117">
        <v>17</v>
      </c>
      <c r="D20" s="120">
        <v>220</v>
      </c>
      <c r="E20" s="119"/>
    </row>
    <row r="21" spans="1:5" ht="17.25" customHeight="1">
      <c r="A21" s="104" t="s">
        <v>1243</v>
      </c>
      <c r="B21" s="117"/>
      <c r="C21" s="117"/>
      <c r="D21" s="123"/>
      <c r="E21" s="119"/>
    </row>
    <row r="22" spans="1:5" ht="17.25" customHeight="1">
      <c r="A22" s="104" t="s">
        <v>1244</v>
      </c>
      <c r="B22" s="117"/>
      <c r="C22" s="117"/>
      <c r="D22" s="123"/>
      <c r="E22" s="119"/>
    </row>
    <row r="23" spans="1:5" ht="17.25" customHeight="1">
      <c r="A23" s="109"/>
      <c r="B23" s="123"/>
      <c r="C23" s="123"/>
      <c r="D23" s="123"/>
      <c r="E23" s="119"/>
    </row>
    <row r="24" spans="1:5" ht="17.25" customHeight="1">
      <c r="A24" s="110" t="s">
        <v>43</v>
      </c>
      <c r="B24" s="124">
        <f>SUM(B5:B23)</f>
        <v>500</v>
      </c>
      <c r="C24" s="124">
        <f>SUM(C5:C23)</f>
        <v>874</v>
      </c>
      <c r="D24" s="124">
        <f>SUM(D5:D23)</f>
        <v>540</v>
      </c>
      <c r="E24" s="125">
        <f>(D24-C24)/C24*100</f>
        <v>-38.215102974828376</v>
      </c>
    </row>
    <row r="25" spans="1:5" ht="17.25" customHeight="1">
      <c r="A25" s="110"/>
      <c r="B25" s="124"/>
      <c r="C25" s="124"/>
      <c r="D25" s="124"/>
      <c r="E25" s="119"/>
    </row>
    <row r="26" spans="1:5" ht="17.25" customHeight="1">
      <c r="A26" s="112" t="s">
        <v>44</v>
      </c>
      <c r="B26" s="123"/>
      <c r="C26" s="123">
        <f>SUM(C27)</f>
        <v>4237</v>
      </c>
      <c r="D26" s="123"/>
      <c r="E26" s="119"/>
    </row>
    <row r="27" spans="1:5" ht="17.25" customHeight="1">
      <c r="A27" s="112" t="s">
        <v>1245</v>
      </c>
      <c r="B27" s="123"/>
      <c r="C27" s="123">
        <f>SUM(C28:C29)</f>
        <v>4237</v>
      </c>
      <c r="D27" s="123"/>
      <c r="E27" s="119"/>
    </row>
    <row r="28" spans="1:5" ht="17.25" customHeight="1">
      <c r="A28" s="112" t="s">
        <v>1246</v>
      </c>
      <c r="B28" s="123"/>
      <c r="C28" s="123">
        <v>4237</v>
      </c>
      <c r="D28" s="123"/>
      <c r="E28" s="119"/>
    </row>
    <row r="29" spans="1:5" ht="17.25" customHeight="1">
      <c r="A29" s="112" t="s">
        <v>1247</v>
      </c>
      <c r="B29" s="123"/>
      <c r="C29" s="123"/>
      <c r="D29" s="123"/>
      <c r="E29" s="119"/>
    </row>
    <row r="30" spans="1:5" ht="17.25" customHeight="1">
      <c r="A30" s="113" t="s">
        <v>1248</v>
      </c>
      <c r="B30" s="123"/>
      <c r="C30" s="123"/>
      <c r="D30" s="123"/>
      <c r="E30" s="119"/>
    </row>
    <row r="31" spans="1:5" ht="17.25" customHeight="1">
      <c r="A31" s="113" t="s">
        <v>1249</v>
      </c>
      <c r="B31" s="123"/>
      <c r="C31" s="123"/>
      <c r="D31" s="123"/>
      <c r="E31" s="119"/>
    </row>
    <row r="32" spans="1:5" ht="17.25" customHeight="1">
      <c r="A32" s="112" t="s">
        <v>50</v>
      </c>
      <c r="B32" s="123"/>
      <c r="C32" s="123"/>
      <c r="D32" s="123"/>
      <c r="E32" s="119"/>
    </row>
    <row r="33" spans="1:5" ht="17.25" customHeight="1">
      <c r="A33" s="112" t="s">
        <v>52</v>
      </c>
      <c r="B33" s="123"/>
      <c r="C33" s="123">
        <v>11</v>
      </c>
      <c r="D33" s="123">
        <v>25</v>
      </c>
      <c r="E33" s="119">
        <f>(D33-C33)/C33*100</f>
        <v>127.27272727272727</v>
      </c>
    </row>
    <row r="34" spans="1:5" ht="17.25" customHeight="1">
      <c r="A34" s="113"/>
      <c r="B34" s="123"/>
      <c r="C34" s="123"/>
      <c r="D34" s="123"/>
      <c r="E34" s="119"/>
    </row>
    <row r="35" spans="1:5" ht="17.25" customHeight="1">
      <c r="A35" s="126"/>
      <c r="B35" s="123"/>
      <c r="C35" s="123"/>
      <c r="D35" s="123"/>
      <c r="E35" s="119"/>
    </row>
    <row r="36" spans="1:5" ht="17.25" customHeight="1">
      <c r="A36" s="127"/>
      <c r="B36" s="123"/>
      <c r="C36" s="123"/>
      <c r="D36" s="123"/>
      <c r="E36" s="119"/>
    </row>
    <row r="37" spans="1:5" ht="17.25" customHeight="1">
      <c r="A37" s="110" t="s">
        <v>1250</v>
      </c>
      <c r="B37" s="98">
        <f>B24+B26+B33+B32+B30+B31</f>
        <v>500</v>
      </c>
      <c r="C37" s="98">
        <f>C24+C26+C33+C32+C30+C31</f>
        <v>5122</v>
      </c>
      <c r="D37" s="98">
        <f>D24+D26+D33+D32+D30+D31</f>
        <v>565</v>
      </c>
      <c r="E37" s="125">
        <f>(D37-C37)/C37*100</f>
        <v>-88.96915267473643</v>
      </c>
    </row>
    <row r="38" spans="2:5" ht="15.75" customHeight="1">
      <c r="B38" s="128"/>
      <c r="C38" s="128"/>
      <c r="D38" s="128"/>
      <c r="E38" s="129"/>
    </row>
    <row r="39" spans="2:5" ht="15.75" customHeight="1">
      <c r="B39" s="128"/>
      <c r="C39" s="128"/>
      <c r="D39" s="128"/>
      <c r="E39" s="129"/>
    </row>
    <row r="40" spans="2:5" ht="15.75" customHeight="1">
      <c r="B40" s="128"/>
      <c r="C40" s="128"/>
      <c r="D40" s="128"/>
      <c r="E40" s="129"/>
    </row>
    <row r="41" spans="2:5" ht="15.75" customHeight="1">
      <c r="B41" s="128"/>
      <c r="C41" s="128"/>
      <c r="D41" s="128"/>
      <c r="E41" s="129"/>
    </row>
    <row r="42" spans="2:5" ht="15.75" customHeight="1">
      <c r="B42" s="128"/>
      <c r="C42" s="128"/>
      <c r="D42" s="128"/>
      <c r="E42" s="129"/>
    </row>
    <row r="43" spans="2:5" ht="15.75" customHeight="1">
      <c r="B43" s="128"/>
      <c r="C43" s="128"/>
      <c r="D43" s="128"/>
      <c r="E43" s="129"/>
    </row>
    <row r="44" spans="2:5" ht="15.75" customHeight="1">
      <c r="B44" s="128"/>
      <c r="C44" s="128"/>
      <c r="D44" s="128"/>
      <c r="E44" s="129"/>
    </row>
    <row r="45" ht="15.75" customHeight="1">
      <c r="E45" s="90"/>
    </row>
    <row r="46" ht="15.75" customHeight="1">
      <c r="E46" s="90"/>
    </row>
    <row r="47" ht="15.75" customHeight="1">
      <c r="E47" s="90"/>
    </row>
    <row r="48" ht="15.75" customHeight="1">
      <c r="E48" s="90"/>
    </row>
    <row r="49" ht="15.75" customHeight="1">
      <c r="E49" s="90"/>
    </row>
    <row r="50" ht="15.75" customHeight="1">
      <c r="E50" s="90"/>
    </row>
    <row r="51" ht="15.75" customHeight="1">
      <c r="E51" s="90"/>
    </row>
    <row r="52" ht="15.75" customHeight="1">
      <c r="E52" s="90"/>
    </row>
    <row r="53" ht="15.75" customHeight="1">
      <c r="E53" s="90"/>
    </row>
    <row r="54" ht="15.75" customHeight="1">
      <c r="E54" s="90"/>
    </row>
    <row r="55" ht="15.75" customHeight="1">
      <c r="E55" s="90"/>
    </row>
    <row r="56" ht="15.75" customHeight="1">
      <c r="E56" s="90"/>
    </row>
    <row r="57" ht="15.75" customHeight="1">
      <c r="E57" s="9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A1:E1"/>
  </mergeCells>
  <printOptions horizontalCentered="1"/>
  <pageMargins left="0.55" right="0.55" top="0.79" bottom="0.71" header="0.39" footer="0.39"/>
  <pageSetup firstPageNumber="38" useFirstPageNumber="1" horizontalDpi="600" verticalDpi="600" orientation="portrait" paperSize="9"/>
  <headerFooter alignWithMargins="0">
    <oddFooter>&amp;C&amp;"黑体"&amp;B—33—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showZeros="0" workbookViewId="0" topLeftCell="A1">
      <pane ySplit="4" topLeftCell="A5" activePane="bottomLeft" state="frozen"/>
      <selection pane="bottomLeft" activeCell="B59" sqref="B59"/>
    </sheetView>
  </sheetViews>
  <sheetFormatPr defaultColWidth="9.00390625" defaultRowHeight="15.75"/>
  <cols>
    <col min="1" max="1" width="40.25390625" style="89" customWidth="1"/>
    <col min="2" max="2" width="11.375" style="89" customWidth="1"/>
    <col min="3" max="3" width="12.875" style="89" customWidth="1"/>
    <col min="4" max="4" width="9.375" style="89" customWidth="1"/>
    <col min="5" max="5" width="10.375" style="89" customWidth="1"/>
    <col min="6" max="255" width="8.75390625" style="90" customWidth="1"/>
    <col min="256" max="256" width="9.00390625" style="90" customWidth="1"/>
  </cols>
  <sheetData>
    <row r="1" spans="1:5" ht="27" customHeight="1">
      <c r="A1" s="91" t="s">
        <v>1251</v>
      </c>
      <c r="B1" s="91"/>
      <c r="C1" s="91"/>
      <c r="D1" s="91"/>
      <c r="E1" s="91"/>
    </row>
    <row r="2" spans="1:5" ht="12.75" customHeight="1">
      <c r="A2" s="91"/>
      <c r="B2" s="91"/>
      <c r="C2" s="91"/>
      <c r="D2" s="91"/>
      <c r="E2" s="91"/>
    </row>
    <row r="3" spans="1:5" ht="17.25" customHeight="1">
      <c r="A3" s="92"/>
      <c r="B3" s="93"/>
      <c r="C3" s="93"/>
      <c r="D3" s="93"/>
      <c r="E3" s="94"/>
    </row>
    <row r="4" spans="1:5" ht="45" customHeight="1">
      <c r="A4" s="95" t="s">
        <v>1252</v>
      </c>
      <c r="B4" s="96" t="s">
        <v>1133</v>
      </c>
      <c r="C4" s="96" t="s">
        <v>1134</v>
      </c>
      <c r="D4" s="96" t="s">
        <v>1253</v>
      </c>
      <c r="E4" s="96" t="s">
        <v>1254</v>
      </c>
    </row>
    <row r="5" spans="1:5" s="88" customFormat="1" ht="19.5" customHeight="1">
      <c r="A5" s="97" t="s">
        <v>1255</v>
      </c>
      <c r="B5" s="98">
        <f>B6</f>
        <v>0</v>
      </c>
      <c r="C5" s="98">
        <f>C6</f>
        <v>0</v>
      </c>
      <c r="D5" s="98">
        <f>C5-B5</f>
        <v>0</v>
      </c>
      <c r="E5" s="99"/>
    </row>
    <row r="6" spans="1:5" ht="19.5" customHeight="1">
      <c r="A6" s="100" t="s">
        <v>1256</v>
      </c>
      <c r="B6" s="101"/>
      <c r="C6" s="101"/>
      <c r="D6" s="101">
        <f aca="true" t="shared" si="0" ref="D6:D58">C6-B6</f>
        <v>0</v>
      </c>
      <c r="E6" s="102"/>
    </row>
    <row r="7" spans="1:5" s="88" customFormat="1" ht="19.5" customHeight="1">
      <c r="A7" s="97" t="s">
        <v>1257</v>
      </c>
      <c r="B7" s="98">
        <f>B8+B9</f>
        <v>0</v>
      </c>
      <c r="C7" s="98">
        <f>C8+C9</f>
        <v>0</v>
      </c>
      <c r="D7" s="98">
        <f t="shared" si="0"/>
        <v>0</v>
      </c>
      <c r="E7" s="99"/>
    </row>
    <row r="8" spans="1:5" ht="19.5" customHeight="1">
      <c r="A8" s="100" t="s">
        <v>1258</v>
      </c>
      <c r="B8" s="101"/>
      <c r="C8" s="101"/>
      <c r="D8" s="101">
        <f t="shared" si="0"/>
        <v>0</v>
      </c>
      <c r="E8" s="102"/>
    </row>
    <row r="9" spans="1:5" ht="30" customHeight="1">
      <c r="A9" s="103" t="s">
        <v>1259</v>
      </c>
      <c r="B9" s="101"/>
      <c r="C9" s="101"/>
      <c r="D9" s="98">
        <f t="shared" si="0"/>
        <v>0</v>
      </c>
      <c r="E9" s="102"/>
    </row>
    <row r="10" spans="1:5" s="88" customFormat="1" ht="19.5" customHeight="1">
      <c r="A10" s="97" t="s">
        <v>1260</v>
      </c>
      <c r="B10" s="98">
        <f>B11+B12</f>
        <v>0</v>
      </c>
      <c r="C10" s="98">
        <f>C11+C12</f>
        <v>0</v>
      </c>
      <c r="D10" s="98">
        <f t="shared" si="0"/>
        <v>0</v>
      </c>
      <c r="E10" s="99"/>
    </row>
    <row r="11" spans="1:5" ht="19.5" customHeight="1">
      <c r="A11" s="104" t="s">
        <v>1261</v>
      </c>
      <c r="B11" s="101"/>
      <c r="C11" s="101"/>
      <c r="D11" s="98">
        <f t="shared" si="0"/>
        <v>0</v>
      </c>
      <c r="E11" s="102"/>
    </row>
    <row r="12" spans="1:5" ht="19.5" customHeight="1">
      <c r="A12" s="104" t="s">
        <v>1262</v>
      </c>
      <c r="B12" s="101"/>
      <c r="C12" s="101"/>
      <c r="D12" s="98">
        <f t="shared" si="0"/>
        <v>0</v>
      </c>
      <c r="E12" s="102"/>
    </row>
    <row r="13" spans="1:5" s="88" customFormat="1" ht="19.5" customHeight="1">
      <c r="A13" s="97" t="s">
        <v>1263</v>
      </c>
      <c r="B13" s="98">
        <f>SUM(B14:B19)</f>
        <v>500</v>
      </c>
      <c r="C13" s="98">
        <f>SUM(C14:C19)</f>
        <v>565</v>
      </c>
      <c r="D13" s="98">
        <f t="shared" si="0"/>
        <v>65</v>
      </c>
      <c r="E13" s="99"/>
    </row>
    <row r="14" spans="1:5" ht="30" customHeight="1">
      <c r="A14" s="105" t="s">
        <v>1264</v>
      </c>
      <c r="B14" s="101">
        <v>500</v>
      </c>
      <c r="C14" s="101">
        <v>25</v>
      </c>
      <c r="D14" s="98">
        <f t="shared" si="0"/>
        <v>-475</v>
      </c>
      <c r="E14" s="102"/>
    </row>
    <row r="15" spans="1:5" s="88" customFormat="1" ht="30" customHeight="1">
      <c r="A15" s="105" t="s">
        <v>1265</v>
      </c>
      <c r="B15" s="101"/>
      <c r="C15" s="101"/>
      <c r="D15" s="98">
        <f t="shared" si="0"/>
        <v>0</v>
      </c>
      <c r="E15" s="102"/>
    </row>
    <row r="16" spans="1:5" ht="30" customHeight="1">
      <c r="A16" s="105" t="s">
        <v>1266</v>
      </c>
      <c r="B16" s="101"/>
      <c r="C16" s="101"/>
      <c r="D16" s="98">
        <f t="shared" si="0"/>
        <v>0</v>
      </c>
      <c r="E16" s="102"/>
    </row>
    <row r="17" spans="1:5" ht="30" customHeight="1">
      <c r="A17" s="105" t="s">
        <v>1267</v>
      </c>
      <c r="B17" s="101"/>
      <c r="C17" s="101"/>
      <c r="D17" s="98">
        <f t="shared" si="0"/>
        <v>0</v>
      </c>
      <c r="E17" s="102"/>
    </row>
    <row r="18" spans="1:5" ht="30" customHeight="1">
      <c r="A18" s="105" t="s">
        <v>1268</v>
      </c>
      <c r="B18" s="101"/>
      <c r="C18" s="101">
        <v>320</v>
      </c>
      <c r="D18" s="98">
        <f t="shared" si="0"/>
        <v>320</v>
      </c>
      <c r="E18" s="102"/>
    </row>
    <row r="19" spans="1:5" ht="30" customHeight="1">
      <c r="A19" s="105" t="s">
        <v>1269</v>
      </c>
      <c r="B19" s="101"/>
      <c r="C19" s="101">
        <v>220</v>
      </c>
      <c r="D19" s="98">
        <f t="shared" si="0"/>
        <v>220</v>
      </c>
      <c r="E19" s="102"/>
    </row>
    <row r="20" spans="1:5" s="88" customFormat="1" ht="19.5" customHeight="1">
      <c r="A20" s="97" t="s">
        <v>1270</v>
      </c>
      <c r="B20" s="98">
        <f>SUM(B21:B24)</f>
        <v>0</v>
      </c>
      <c r="C20" s="98">
        <f>SUM(C21:C24)</f>
        <v>0</v>
      </c>
      <c r="D20" s="98">
        <f t="shared" si="0"/>
        <v>0</v>
      </c>
      <c r="E20" s="99"/>
    </row>
    <row r="21" spans="1:5" ht="30" customHeight="1">
      <c r="A21" s="106" t="s">
        <v>1271</v>
      </c>
      <c r="B21" s="101"/>
      <c r="C21" s="101"/>
      <c r="D21" s="98">
        <f t="shared" si="0"/>
        <v>0</v>
      </c>
      <c r="E21" s="102"/>
    </row>
    <row r="22" spans="1:5" ht="30" customHeight="1">
      <c r="A22" s="106" t="s">
        <v>1272</v>
      </c>
      <c r="B22" s="101"/>
      <c r="C22" s="101"/>
      <c r="D22" s="98">
        <f t="shared" si="0"/>
        <v>0</v>
      </c>
      <c r="E22" s="102"/>
    </row>
    <row r="23" spans="1:5" ht="21.75" customHeight="1">
      <c r="A23" s="107" t="s">
        <v>1273</v>
      </c>
      <c r="B23" s="101"/>
      <c r="C23" s="101"/>
      <c r="D23" s="98">
        <f t="shared" si="0"/>
        <v>0</v>
      </c>
      <c r="E23" s="102"/>
    </row>
    <row r="24" spans="1:5" ht="30" customHeight="1">
      <c r="A24" s="106" t="s">
        <v>1274</v>
      </c>
      <c r="B24" s="101"/>
      <c r="C24" s="101"/>
      <c r="D24" s="98">
        <f t="shared" si="0"/>
        <v>0</v>
      </c>
      <c r="E24" s="102"/>
    </row>
    <row r="25" spans="1:5" s="88" customFormat="1" ht="19.5" customHeight="1">
      <c r="A25" s="108" t="s">
        <v>1275</v>
      </c>
      <c r="B25" s="98">
        <f>SUM(B26:B31)</f>
        <v>0</v>
      </c>
      <c r="C25" s="98">
        <f>SUM(C26:C31)</f>
        <v>0</v>
      </c>
      <c r="D25" s="98">
        <f t="shared" si="0"/>
        <v>0</v>
      </c>
      <c r="E25" s="99"/>
    </row>
    <row r="26" spans="1:5" ht="30" customHeight="1">
      <c r="A26" s="106" t="s">
        <v>1276</v>
      </c>
      <c r="B26" s="101"/>
      <c r="C26" s="101"/>
      <c r="D26" s="98">
        <f t="shared" si="0"/>
        <v>0</v>
      </c>
      <c r="E26" s="102"/>
    </row>
    <row r="27" spans="1:5" ht="19.5" customHeight="1">
      <c r="A27" s="107" t="s">
        <v>1277</v>
      </c>
      <c r="B27" s="101"/>
      <c r="C27" s="101"/>
      <c r="D27" s="98">
        <f t="shared" si="0"/>
        <v>0</v>
      </c>
      <c r="E27" s="102"/>
    </row>
    <row r="28" spans="1:5" ht="19.5" customHeight="1">
      <c r="A28" s="107" t="s">
        <v>1278</v>
      </c>
      <c r="B28" s="101"/>
      <c r="C28" s="101"/>
      <c r="D28" s="98">
        <f t="shared" si="0"/>
        <v>0</v>
      </c>
      <c r="E28" s="102"/>
    </row>
    <row r="29" spans="1:5" ht="19.5" customHeight="1">
      <c r="A29" s="107" t="s">
        <v>1279</v>
      </c>
      <c r="B29" s="101"/>
      <c r="C29" s="101"/>
      <c r="D29" s="98">
        <f t="shared" si="0"/>
        <v>0</v>
      </c>
      <c r="E29" s="102"/>
    </row>
    <row r="30" spans="1:5" ht="19.5" customHeight="1">
      <c r="A30" s="107" t="s">
        <v>1280</v>
      </c>
      <c r="B30" s="101"/>
      <c r="C30" s="101"/>
      <c r="D30" s="98">
        <f t="shared" si="0"/>
        <v>0</v>
      </c>
      <c r="E30" s="102"/>
    </row>
    <row r="31" spans="1:5" ht="19.5" customHeight="1">
      <c r="A31" s="107" t="s">
        <v>1281</v>
      </c>
      <c r="B31" s="101"/>
      <c r="C31" s="101"/>
      <c r="D31" s="98">
        <f t="shared" si="0"/>
        <v>0</v>
      </c>
      <c r="E31" s="102"/>
    </row>
    <row r="32" spans="1:5" s="88" customFormat="1" ht="19.5" customHeight="1">
      <c r="A32" s="108" t="s">
        <v>1282</v>
      </c>
      <c r="B32" s="98">
        <f>SUM(B33:B35)</f>
        <v>0</v>
      </c>
      <c r="C32" s="98">
        <f>SUM(C33:C35)</f>
        <v>0</v>
      </c>
      <c r="D32" s="98">
        <f t="shared" si="0"/>
        <v>0</v>
      </c>
      <c r="E32" s="99"/>
    </row>
    <row r="33" spans="1:5" ht="30" customHeight="1">
      <c r="A33" s="106" t="s">
        <v>1283</v>
      </c>
      <c r="B33" s="101"/>
      <c r="C33" s="101"/>
      <c r="D33" s="98">
        <f t="shared" si="0"/>
        <v>0</v>
      </c>
      <c r="E33" s="102"/>
    </row>
    <row r="34" spans="1:5" ht="30" customHeight="1">
      <c r="A34" s="106" t="s">
        <v>1284</v>
      </c>
      <c r="B34" s="101"/>
      <c r="C34" s="101"/>
      <c r="D34" s="98">
        <f t="shared" si="0"/>
        <v>0</v>
      </c>
      <c r="E34" s="102"/>
    </row>
    <row r="35" spans="1:5" ht="19.5" customHeight="1">
      <c r="A35" s="107" t="s">
        <v>1285</v>
      </c>
      <c r="B35" s="101"/>
      <c r="C35" s="101"/>
      <c r="D35" s="98">
        <f t="shared" si="0"/>
        <v>0</v>
      </c>
      <c r="E35" s="102"/>
    </row>
    <row r="36" spans="1:5" s="88" customFormat="1" ht="19.5" customHeight="1">
      <c r="A36" s="108" t="s">
        <v>1286</v>
      </c>
      <c r="B36" s="98">
        <f>B37</f>
        <v>0</v>
      </c>
      <c r="C36" s="98">
        <f>C37</f>
        <v>0</v>
      </c>
      <c r="D36" s="98">
        <f t="shared" si="0"/>
        <v>0</v>
      </c>
      <c r="E36" s="99"/>
    </row>
    <row r="37" spans="1:5" ht="19.5" customHeight="1">
      <c r="A37" s="107" t="s">
        <v>1287</v>
      </c>
      <c r="B37" s="101"/>
      <c r="C37" s="101"/>
      <c r="D37" s="101">
        <f t="shared" si="0"/>
        <v>0</v>
      </c>
      <c r="E37" s="102"/>
    </row>
    <row r="38" spans="1:5" s="88" customFormat="1" ht="19.5" customHeight="1">
      <c r="A38" s="108" t="s">
        <v>1288</v>
      </c>
      <c r="B38" s="98">
        <f>B39+B40+B41</f>
        <v>0</v>
      </c>
      <c r="C38" s="98">
        <f>C39+C40+C41</f>
        <v>0</v>
      </c>
      <c r="D38" s="98">
        <f t="shared" si="0"/>
        <v>0</v>
      </c>
      <c r="E38" s="99"/>
    </row>
    <row r="39" spans="1:5" ht="30" customHeight="1">
      <c r="A39" s="106" t="s">
        <v>1289</v>
      </c>
      <c r="B39" s="101"/>
      <c r="C39" s="101"/>
      <c r="D39" s="101">
        <f t="shared" si="0"/>
        <v>0</v>
      </c>
      <c r="E39" s="102"/>
    </row>
    <row r="40" spans="1:5" ht="30" customHeight="1">
      <c r="A40" s="107" t="s">
        <v>1290</v>
      </c>
      <c r="B40" s="101"/>
      <c r="C40" s="101"/>
      <c r="D40" s="101">
        <f t="shared" si="0"/>
        <v>0</v>
      </c>
      <c r="E40" s="102"/>
    </row>
    <row r="41" spans="1:5" ht="30" customHeight="1">
      <c r="A41" s="106" t="s">
        <v>1291</v>
      </c>
      <c r="B41" s="101"/>
      <c r="C41" s="101"/>
      <c r="D41" s="101">
        <f t="shared" si="0"/>
        <v>0</v>
      </c>
      <c r="E41" s="102"/>
    </row>
    <row r="42" spans="1:5" s="88" customFormat="1" ht="19.5" customHeight="1">
      <c r="A42" s="108" t="s">
        <v>1292</v>
      </c>
      <c r="B42" s="98"/>
      <c r="C42" s="98"/>
      <c r="D42" s="98">
        <f t="shared" si="0"/>
        <v>0</v>
      </c>
      <c r="E42" s="99"/>
    </row>
    <row r="43" spans="1:5" s="88" customFormat="1" ht="19.5" customHeight="1">
      <c r="A43" s="108" t="s">
        <v>1293</v>
      </c>
      <c r="B43" s="98"/>
      <c r="C43" s="98"/>
      <c r="D43" s="98">
        <f t="shared" si="0"/>
        <v>0</v>
      </c>
      <c r="E43" s="99"/>
    </row>
    <row r="44" spans="1:5" ht="19.5" customHeight="1">
      <c r="A44" s="109"/>
      <c r="B44" s="101"/>
      <c r="C44" s="101"/>
      <c r="D44" s="98">
        <f t="shared" si="0"/>
        <v>0</v>
      </c>
      <c r="E44" s="102"/>
    </row>
    <row r="45" spans="1:5" ht="19.5" customHeight="1">
      <c r="A45" s="110" t="s">
        <v>84</v>
      </c>
      <c r="B45" s="98">
        <f>B5+B7+B10+B13+B20+B25+B32+B36+B38+B42+B43</f>
        <v>500</v>
      </c>
      <c r="C45" s="98">
        <f>C5+C7+C10+C13+C20+C25+C32+C36+C38+C42+C43</f>
        <v>565</v>
      </c>
      <c r="D45" s="98">
        <f t="shared" si="0"/>
        <v>65</v>
      </c>
      <c r="E45" s="102">
        <f>(C45-B45)/B45*100</f>
        <v>13</v>
      </c>
    </row>
    <row r="46" spans="1:5" ht="19.5" customHeight="1">
      <c r="A46" s="110"/>
      <c r="B46" s="98"/>
      <c r="C46" s="98"/>
      <c r="D46" s="98">
        <f t="shared" si="0"/>
        <v>0</v>
      </c>
      <c r="E46" s="102"/>
    </row>
    <row r="47" spans="1:5" ht="19.5" customHeight="1">
      <c r="A47" s="111" t="s">
        <v>85</v>
      </c>
      <c r="B47" s="101">
        <f>SUM(B48)</f>
        <v>0</v>
      </c>
      <c r="C47" s="101"/>
      <c r="D47" s="98">
        <f t="shared" si="0"/>
        <v>0</v>
      </c>
      <c r="E47" s="102"/>
    </row>
    <row r="48" spans="1:5" ht="19.5" customHeight="1">
      <c r="A48" s="112" t="s">
        <v>1294</v>
      </c>
      <c r="B48" s="101">
        <f>SUM(B49)</f>
        <v>0</v>
      </c>
      <c r="C48" s="101"/>
      <c r="D48" s="98">
        <f t="shared" si="0"/>
        <v>0</v>
      </c>
      <c r="E48" s="102"/>
    </row>
    <row r="49" spans="1:5" ht="19.5" customHeight="1">
      <c r="A49" s="112" t="s">
        <v>1295</v>
      </c>
      <c r="B49" s="101"/>
      <c r="C49" s="101"/>
      <c r="D49" s="98">
        <f t="shared" si="0"/>
        <v>0</v>
      </c>
      <c r="E49" s="102"/>
    </row>
    <row r="50" spans="1:5" ht="19.5" customHeight="1">
      <c r="A50" s="112" t="s">
        <v>1296</v>
      </c>
      <c r="B50" s="101"/>
      <c r="C50" s="101"/>
      <c r="D50" s="98">
        <f t="shared" si="0"/>
        <v>0</v>
      </c>
      <c r="E50" s="102"/>
    </row>
    <row r="51" spans="1:5" ht="19.5" customHeight="1">
      <c r="A51" s="113" t="s">
        <v>1297</v>
      </c>
      <c r="B51" s="101"/>
      <c r="C51" s="101"/>
      <c r="D51" s="98">
        <f t="shared" si="0"/>
        <v>0</v>
      </c>
      <c r="E51" s="102"/>
    </row>
    <row r="52" spans="1:5" ht="19.5" customHeight="1">
      <c r="A52" s="113" t="s">
        <v>1298</v>
      </c>
      <c r="B52" s="101"/>
      <c r="C52" s="101"/>
      <c r="D52" s="98">
        <f t="shared" si="0"/>
        <v>0</v>
      </c>
      <c r="E52" s="102"/>
    </row>
    <row r="53" spans="1:5" ht="19.5" customHeight="1">
      <c r="A53" s="112" t="s">
        <v>1299</v>
      </c>
      <c r="B53" s="101"/>
      <c r="C53" s="101"/>
      <c r="D53" s="98">
        <f t="shared" si="0"/>
        <v>0</v>
      </c>
      <c r="E53" s="102"/>
    </row>
    <row r="54" spans="1:5" ht="19.5" customHeight="1">
      <c r="A54" s="112" t="s">
        <v>1300</v>
      </c>
      <c r="B54" s="101"/>
      <c r="C54" s="101"/>
      <c r="D54" s="101"/>
      <c r="E54" s="102"/>
    </row>
    <row r="55" spans="1:5" ht="19.5" customHeight="1">
      <c r="A55" s="113"/>
      <c r="B55" s="101"/>
      <c r="C55" s="101"/>
      <c r="D55" s="98">
        <f t="shared" si="0"/>
        <v>0</v>
      </c>
      <c r="E55" s="102"/>
    </row>
    <row r="56" spans="1:5" ht="19.5" customHeight="1">
      <c r="A56" s="113"/>
      <c r="B56" s="101"/>
      <c r="C56" s="101"/>
      <c r="D56" s="98">
        <f t="shared" si="0"/>
        <v>0</v>
      </c>
      <c r="E56" s="102"/>
    </row>
    <row r="57" spans="1:5" ht="19.5" customHeight="1">
      <c r="A57" s="113"/>
      <c r="B57" s="101"/>
      <c r="C57" s="101"/>
      <c r="D57" s="98">
        <f t="shared" si="0"/>
        <v>0</v>
      </c>
      <c r="E57" s="102"/>
    </row>
    <row r="58" spans="1:5" ht="19.5" customHeight="1">
      <c r="A58" s="110" t="s">
        <v>1130</v>
      </c>
      <c r="B58" s="98">
        <f>B45+B47+B50+B53+B54</f>
        <v>500</v>
      </c>
      <c r="C58" s="98">
        <f>C45+C47+C50+C53+C54</f>
        <v>565</v>
      </c>
      <c r="D58" s="98">
        <f t="shared" si="0"/>
        <v>65</v>
      </c>
      <c r="E58" s="99">
        <f>(C58-B58)/B58*100</f>
        <v>13</v>
      </c>
    </row>
    <row r="59" spans="4:5" ht="15.75" customHeight="1">
      <c r="D59" s="90"/>
      <c r="E59" s="90"/>
    </row>
    <row r="60" spans="4:5" ht="15.75" customHeight="1">
      <c r="D60" s="90"/>
      <c r="E60" s="90"/>
    </row>
    <row r="61" spans="4:5" ht="15.75" customHeight="1">
      <c r="D61" s="90"/>
      <c r="E61" s="90"/>
    </row>
    <row r="62" spans="4:5" ht="15.75" customHeight="1">
      <c r="D62" s="90"/>
      <c r="E62" s="90"/>
    </row>
    <row r="63" ht="15.75" customHeight="1">
      <c r="E63" s="90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1">
    <mergeCell ref="A1:E1"/>
  </mergeCells>
  <printOptions horizontalCentered="1"/>
  <pageMargins left="0.55" right="0.55" top="0.71" bottom="0.71" header="0.39" footer="0.39"/>
  <pageSetup firstPageNumber="39" useFirstPageNumber="1" horizontalDpi="600" verticalDpi="600" orientation="portrait" paperSize="9"/>
  <headerFooter alignWithMargins="0">
    <oddFooter>&amp;C&amp;"黑体"&amp;B—35—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B34" sqref="B34"/>
    </sheetView>
  </sheetViews>
  <sheetFormatPr defaultColWidth="9.00390625" defaultRowHeight="15.75"/>
  <cols>
    <col min="1" max="2" width="34.75390625" style="76" customWidth="1"/>
    <col min="3" max="16384" width="9.00390625" style="76" customWidth="1"/>
  </cols>
  <sheetData>
    <row r="1" spans="1:2" ht="18.75">
      <c r="A1" s="77" t="s">
        <v>1301</v>
      </c>
      <c r="B1" s="77"/>
    </row>
    <row r="2" spans="1:2" ht="14.25">
      <c r="A2" s="78"/>
      <c r="B2" s="79" t="s">
        <v>1207</v>
      </c>
    </row>
    <row r="3" spans="1:2" ht="21" customHeight="1">
      <c r="A3" s="80" t="s">
        <v>1098</v>
      </c>
      <c r="B3" s="81" t="s">
        <v>1208</v>
      </c>
    </row>
    <row r="4" spans="1:2" s="75" customFormat="1" ht="21" customHeight="1">
      <c r="A4" s="82" t="s">
        <v>1302</v>
      </c>
      <c r="B4" s="83"/>
    </row>
    <row r="5" spans="1:2" s="75" customFormat="1" ht="21" customHeight="1">
      <c r="A5" s="82" t="s">
        <v>1211</v>
      </c>
      <c r="B5" s="83"/>
    </row>
    <row r="6" spans="1:2" ht="21" customHeight="1">
      <c r="A6" s="84" t="s">
        <v>1212</v>
      </c>
      <c r="B6" s="85"/>
    </row>
    <row r="7" spans="1:2" ht="21" customHeight="1">
      <c r="A7" s="84" t="s">
        <v>1303</v>
      </c>
      <c r="B7" s="85"/>
    </row>
    <row r="8" spans="1:2" s="75" customFormat="1" ht="21" customHeight="1">
      <c r="A8" s="82" t="s">
        <v>1304</v>
      </c>
      <c r="B8" s="83"/>
    </row>
    <row r="9" spans="1:2" ht="21" customHeight="1">
      <c r="A9" s="84" t="s">
        <v>1305</v>
      </c>
      <c r="B9" s="85"/>
    </row>
    <row r="10" spans="1:2" ht="21" customHeight="1">
      <c r="A10" s="84" t="s">
        <v>1306</v>
      </c>
      <c r="B10" s="85"/>
    </row>
    <row r="11" spans="1:2" ht="21" customHeight="1">
      <c r="A11" s="84" t="s">
        <v>1217</v>
      </c>
      <c r="B11" s="85"/>
    </row>
    <row r="12" spans="1:2" ht="21" customHeight="1">
      <c r="A12" s="84" t="s">
        <v>1307</v>
      </c>
      <c r="B12" s="85"/>
    </row>
    <row r="13" spans="1:2" ht="21" customHeight="1">
      <c r="A13" s="84" t="s">
        <v>1308</v>
      </c>
      <c r="B13" s="85"/>
    </row>
    <row r="14" spans="1:2" ht="21" customHeight="1">
      <c r="A14" s="84" t="s">
        <v>1220</v>
      </c>
      <c r="B14" s="85"/>
    </row>
    <row r="15" spans="1:2" ht="21" customHeight="1">
      <c r="A15" s="86" t="s">
        <v>1309</v>
      </c>
      <c r="B15" s="87"/>
    </row>
    <row r="16" spans="1:2" ht="21" customHeight="1">
      <c r="A16" s="86" t="s">
        <v>1222</v>
      </c>
      <c r="B16" s="86"/>
    </row>
    <row r="17" spans="1:2" ht="21" customHeight="1">
      <c r="A17" s="86" t="s">
        <v>1223</v>
      </c>
      <c r="B17" s="86"/>
    </row>
    <row r="18" spans="1:2" ht="21" customHeight="1">
      <c r="A18" s="86" t="s">
        <v>1310</v>
      </c>
      <c r="B18" s="86"/>
    </row>
    <row r="19" spans="1:2" ht="21" customHeight="1">
      <c r="A19" s="85" t="s">
        <v>1211</v>
      </c>
      <c r="B19" s="86"/>
    </row>
    <row r="20" spans="1:2" ht="21" customHeight="1">
      <c r="A20" s="85" t="s">
        <v>1212</v>
      </c>
      <c r="B20" s="86"/>
    </row>
    <row r="21" ht="14.25" hidden="1">
      <c r="B21" s="76">
        <f>B4+B10-B15</f>
        <v>0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firstPageNumber="40" useFirstPageNumber="1" horizontalDpi="600" verticalDpi="600" orientation="landscape" paperSize="9"/>
  <headerFooter alignWithMargins="0">
    <oddFooter>&amp;C—36—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J26" sqref="J26"/>
    </sheetView>
  </sheetViews>
  <sheetFormatPr defaultColWidth="9.00390625" defaultRowHeight="15.75"/>
  <cols>
    <col min="1" max="1" width="30.75390625" style="32" customWidth="1"/>
    <col min="2" max="2" width="10.875" style="32" customWidth="1"/>
    <col min="3" max="3" width="10.125" style="32" customWidth="1"/>
    <col min="4" max="4" width="11.375" style="32" customWidth="1"/>
    <col min="5" max="5" width="10.625" style="32" customWidth="1"/>
    <col min="6" max="6" width="8.75390625" style="32" bestFit="1" customWidth="1"/>
    <col min="7" max="16384" width="9.00390625" style="32" customWidth="1"/>
  </cols>
  <sheetData>
    <row r="1" spans="1:5" ht="48.75" customHeight="1">
      <c r="A1" s="33" t="s">
        <v>1311</v>
      </c>
      <c r="B1" s="33"/>
      <c r="C1" s="33"/>
      <c r="D1" s="33"/>
      <c r="E1" s="33"/>
    </row>
    <row r="2" spans="1:5" ht="18" customHeight="1">
      <c r="A2" s="57"/>
      <c r="B2" s="58"/>
      <c r="C2" s="58"/>
      <c r="D2" s="36" t="s">
        <v>9</v>
      </c>
      <c r="E2" s="36"/>
    </row>
    <row r="3" spans="1:5" ht="44.25" customHeight="1">
      <c r="A3" s="37" t="s">
        <v>10</v>
      </c>
      <c r="B3" s="37" t="s">
        <v>1133</v>
      </c>
      <c r="C3" s="37" t="s">
        <v>12</v>
      </c>
      <c r="D3" s="37" t="s">
        <v>1134</v>
      </c>
      <c r="E3" s="37" t="s">
        <v>1312</v>
      </c>
    </row>
    <row r="4" spans="1:5" ht="21.75" customHeight="1">
      <c r="A4" s="59" t="s">
        <v>1313</v>
      </c>
      <c r="B4" s="39"/>
      <c r="C4" s="39"/>
      <c r="D4" s="39"/>
      <c r="E4" s="60"/>
    </row>
    <row r="5" spans="1:5" ht="21.75" customHeight="1">
      <c r="A5" s="59" t="s">
        <v>1314</v>
      </c>
      <c r="B5" s="61"/>
      <c r="C5" s="61"/>
      <c r="D5" s="62"/>
      <c r="E5" s="60"/>
    </row>
    <row r="6" spans="1:5" ht="21.75" customHeight="1">
      <c r="A6" s="59" t="s">
        <v>1315</v>
      </c>
      <c r="B6" s="61"/>
      <c r="C6" s="61"/>
      <c r="D6" s="63"/>
      <c r="E6" s="64"/>
    </row>
    <row r="7" spans="1:5" ht="21.75" customHeight="1">
      <c r="A7" s="65" t="s">
        <v>1316</v>
      </c>
      <c r="B7" s="66"/>
      <c r="C7" s="61"/>
      <c r="D7" s="63"/>
      <c r="E7" s="64"/>
    </row>
    <row r="8" spans="1:5" ht="21.75" customHeight="1">
      <c r="A8" s="46" t="s">
        <v>1317</v>
      </c>
      <c r="B8" s="61"/>
      <c r="C8" s="67"/>
      <c r="D8" s="63"/>
      <c r="E8" s="64"/>
    </row>
    <row r="9" spans="1:5" ht="21.75" customHeight="1">
      <c r="A9" s="48"/>
      <c r="B9" s="68"/>
      <c r="C9" s="68"/>
      <c r="D9" s="63"/>
      <c r="E9" s="64"/>
    </row>
    <row r="10" spans="1:5" ht="21.75" customHeight="1">
      <c r="A10" s="48"/>
      <c r="B10" s="68"/>
      <c r="C10" s="68"/>
      <c r="D10" s="63"/>
      <c r="E10" s="64"/>
    </row>
    <row r="11" spans="1:5" ht="21.75" customHeight="1">
      <c r="A11" s="48"/>
      <c r="B11" s="68"/>
      <c r="C11" s="68"/>
      <c r="D11" s="63"/>
      <c r="E11" s="64"/>
    </row>
    <row r="12" spans="1:5" ht="21.75" customHeight="1">
      <c r="A12" s="48"/>
      <c r="B12" s="68"/>
      <c r="C12" s="68"/>
      <c r="D12" s="63"/>
      <c r="E12" s="64"/>
    </row>
    <row r="13" spans="1:5" ht="21.75" customHeight="1">
      <c r="A13" s="48"/>
      <c r="B13" s="68"/>
      <c r="C13" s="68"/>
      <c r="D13" s="63"/>
      <c r="E13" s="64"/>
    </row>
    <row r="14" spans="1:5" ht="21.75" customHeight="1">
      <c r="A14" s="48"/>
      <c r="B14" s="68"/>
      <c r="C14" s="68"/>
      <c r="D14" s="63"/>
      <c r="E14" s="64"/>
    </row>
    <row r="15" spans="1:5" ht="21.75" customHeight="1">
      <c r="A15" s="48"/>
      <c r="B15" s="68"/>
      <c r="C15" s="68"/>
      <c r="D15" s="63"/>
      <c r="E15" s="64"/>
    </row>
    <row r="16" spans="1:5" ht="21.75" customHeight="1">
      <c r="A16" s="48"/>
      <c r="B16" s="68"/>
      <c r="C16" s="68"/>
      <c r="D16" s="63"/>
      <c r="E16" s="64"/>
    </row>
    <row r="17" spans="1:5" ht="21.75" customHeight="1">
      <c r="A17" s="48"/>
      <c r="B17" s="68"/>
      <c r="C17" s="68"/>
      <c r="D17" s="63"/>
      <c r="E17" s="64"/>
    </row>
    <row r="18" spans="1:5" ht="21.75" customHeight="1">
      <c r="A18" s="48"/>
      <c r="B18" s="68"/>
      <c r="C18" s="68"/>
      <c r="D18" s="63"/>
      <c r="E18" s="64"/>
    </row>
    <row r="19" spans="1:5" ht="21" customHeight="1">
      <c r="A19" s="48"/>
      <c r="B19" s="68"/>
      <c r="C19" s="68"/>
      <c r="D19" s="63"/>
      <c r="E19" s="64"/>
    </row>
    <row r="20" spans="1:5" ht="21.75" customHeight="1">
      <c r="A20" s="48"/>
      <c r="B20" s="68"/>
      <c r="C20" s="68"/>
      <c r="D20" s="63"/>
      <c r="E20" s="64"/>
    </row>
    <row r="21" spans="1:5" ht="21.75" customHeight="1">
      <c r="A21" s="69" t="s">
        <v>43</v>
      </c>
      <c r="B21" s="70"/>
      <c r="C21" s="70"/>
      <c r="D21" s="70"/>
      <c r="E21" s="71"/>
    </row>
    <row r="22" spans="1:5" ht="21.75" customHeight="1">
      <c r="A22" s="72" t="s">
        <v>1318</v>
      </c>
      <c r="B22" s="43"/>
      <c r="C22" s="61"/>
      <c r="D22" s="63"/>
      <c r="E22" s="64"/>
    </row>
    <row r="23" spans="1:5" ht="21.75" customHeight="1">
      <c r="A23" s="73" t="s">
        <v>1319</v>
      </c>
      <c r="B23" s="39"/>
      <c r="C23" s="39"/>
      <c r="D23" s="39"/>
      <c r="E23" s="60"/>
    </row>
    <row r="24" spans="1:5" ht="21.75" customHeight="1">
      <c r="A24" s="53"/>
      <c r="B24" s="39"/>
      <c r="C24" s="39"/>
      <c r="D24" s="39"/>
      <c r="E24" s="60"/>
    </row>
    <row r="25" spans="1:5" ht="21.75" customHeight="1">
      <c r="A25" s="48"/>
      <c r="B25" s="62"/>
      <c r="C25" s="62"/>
      <c r="D25" s="62"/>
      <c r="E25" s="60"/>
    </row>
    <row r="26" spans="1:5" ht="21.75" customHeight="1">
      <c r="A26" s="69" t="s">
        <v>1320</v>
      </c>
      <c r="B26" s="51"/>
      <c r="C26" s="51"/>
      <c r="D26" s="51"/>
      <c r="E26" s="71"/>
    </row>
    <row r="27" spans="1:5" ht="30" customHeight="1">
      <c r="A27" s="74"/>
      <c r="B27" s="56"/>
      <c r="C27" s="56"/>
      <c r="D27" s="56"/>
      <c r="E27" s="56"/>
    </row>
  </sheetData>
  <sheetProtection/>
  <mergeCells count="3">
    <mergeCell ref="A1:E1"/>
    <mergeCell ref="D2:E2"/>
    <mergeCell ref="A27:E27"/>
  </mergeCells>
  <printOptions horizontalCentered="1"/>
  <pageMargins left="0.55" right="0.55" top="0.79" bottom="0.79" header="0.39" footer="0.39"/>
  <pageSetup firstPageNumber="41" useFirstPageNumber="1" horizontalDpi="600" verticalDpi="600" orientation="portrait" paperSize="9"/>
  <headerFooter alignWithMargins="0">
    <oddFooter>&amp;C&amp;"黑体"&amp;B—37—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H26" sqref="H26"/>
    </sheetView>
  </sheetViews>
  <sheetFormatPr defaultColWidth="9.00390625" defaultRowHeight="15.75"/>
  <cols>
    <col min="1" max="1" width="35.25390625" style="32" customWidth="1"/>
    <col min="2" max="2" width="14.125" style="32" customWidth="1"/>
    <col min="3" max="3" width="13.875" style="32" customWidth="1"/>
    <col min="4" max="4" width="14.125" style="32" customWidth="1"/>
    <col min="5" max="5" width="8.75390625" style="32" bestFit="1" customWidth="1"/>
    <col min="6" max="16384" width="9.00390625" style="32" customWidth="1"/>
  </cols>
  <sheetData>
    <row r="1" spans="1:5" ht="48.75" customHeight="1">
      <c r="A1" s="33" t="s">
        <v>1321</v>
      </c>
      <c r="B1" s="33"/>
      <c r="C1" s="33"/>
      <c r="D1" s="33"/>
      <c r="E1" s="34"/>
    </row>
    <row r="2" spans="1:4" ht="21" customHeight="1">
      <c r="A2" s="35"/>
      <c r="B2" s="35"/>
      <c r="C2" s="36" t="s">
        <v>9</v>
      </c>
      <c r="D2" s="36"/>
    </row>
    <row r="3" spans="1:4" ht="39" customHeight="1">
      <c r="A3" s="37" t="s">
        <v>1322</v>
      </c>
      <c r="B3" s="37" t="s">
        <v>1133</v>
      </c>
      <c r="C3" s="37" t="s">
        <v>1134</v>
      </c>
      <c r="D3" s="37" t="s">
        <v>1323</v>
      </c>
    </row>
    <row r="4" spans="1:4" ht="21.75" customHeight="1">
      <c r="A4" s="38" t="s">
        <v>1324</v>
      </c>
      <c r="B4" s="39"/>
      <c r="C4" s="39"/>
      <c r="D4" s="40"/>
    </row>
    <row r="5" spans="1:4" ht="21.75" customHeight="1">
      <c r="A5" s="38" t="s">
        <v>1325</v>
      </c>
      <c r="B5" s="39"/>
      <c r="C5" s="39"/>
      <c r="D5" s="40"/>
    </row>
    <row r="6" spans="1:4" ht="21.75" customHeight="1">
      <c r="A6" s="38" t="s">
        <v>1326</v>
      </c>
      <c r="B6" s="39"/>
      <c r="C6" s="39"/>
      <c r="D6" s="40"/>
    </row>
    <row r="7" spans="1:4" ht="21.75" customHeight="1">
      <c r="A7" s="38" t="s">
        <v>1327</v>
      </c>
      <c r="B7" s="39"/>
      <c r="C7" s="39"/>
      <c r="D7" s="40"/>
    </row>
    <row r="8" spans="1:4" ht="21.75" customHeight="1">
      <c r="A8" s="38" t="s">
        <v>1328</v>
      </c>
      <c r="B8" s="39"/>
      <c r="C8" s="39"/>
      <c r="D8" s="40"/>
    </row>
    <row r="9" spans="1:4" ht="21.75" customHeight="1">
      <c r="A9" s="38" t="s">
        <v>1329</v>
      </c>
      <c r="B9" s="39"/>
      <c r="C9" s="39"/>
      <c r="D9" s="40"/>
    </row>
    <row r="10" spans="1:4" ht="21.75" customHeight="1">
      <c r="A10" s="41"/>
      <c r="B10" s="39"/>
      <c r="C10" s="39"/>
      <c r="D10" s="40"/>
    </row>
    <row r="11" spans="1:4" ht="21.75" customHeight="1">
      <c r="A11" s="41"/>
      <c r="B11" s="39"/>
      <c r="C11" s="39"/>
      <c r="D11" s="40"/>
    </row>
    <row r="12" spans="1:4" ht="21.75" customHeight="1">
      <c r="A12" s="41"/>
      <c r="B12" s="39"/>
      <c r="C12" s="39"/>
      <c r="D12" s="40"/>
    </row>
    <row r="13" spans="1:4" ht="21" customHeight="1">
      <c r="A13" s="42"/>
      <c r="B13" s="43"/>
      <c r="C13" s="44"/>
      <c r="D13" s="45"/>
    </row>
    <row r="14" spans="1:4" ht="21" customHeight="1">
      <c r="A14" s="46"/>
      <c r="B14" s="43"/>
      <c r="C14" s="47"/>
      <c r="D14" s="40"/>
    </row>
    <row r="15" spans="1:4" ht="21" customHeight="1">
      <c r="A15" s="46"/>
      <c r="B15" s="43"/>
      <c r="C15" s="47"/>
      <c r="D15" s="40"/>
    </row>
    <row r="16" spans="1:4" ht="21" customHeight="1">
      <c r="A16" s="46"/>
      <c r="B16" s="43"/>
      <c r="C16" s="47"/>
      <c r="D16" s="40"/>
    </row>
    <row r="17" spans="1:4" ht="21" customHeight="1">
      <c r="A17" s="46"/>
      <c r="B17" s="43"/>
      <c r="C17" s="47"/>
      <c r="D17" s="40"/>
    </row>
    <row r="18" spans="1:4" ht="21" customHeight="1">
      <c r="A18" s="46"/>
      <c r="B18" s="43"/>
      <c r="C18" s="47"/>
      <c r="D18" s="40"/>
    </row>
    <row r="19" spans="1:4" ht="21" customHeight="1">
      <c r="A19" s="46"/>
      <c r="B19" s="43"/>
      <c r="C19" s="47"/>
      <c r="D19" s="40"/>
    </row>
    <row r="20" spans="1:4" ht="21" customHeight="1">
      <c r="A20" s="46"/>
      <c r="B20" s="43"/>
      <c r="C20" s="47"/>
      <c r="D20" s="40"/>
    </row>
    <row r="21" spans="1:4" ht="21" customHeight="1">
      <c r="A21" s="46"/>
      <c r="B21" s="43"/>
      <c r="C21" s="47"/>
      <c r="D21" s="40"/>
    </row>
    <row r="22" spans="1:4" ht="21.75" customHeight="1">
      <c r="A22" s="48"/>
      <c r="B22" s="49"/>
      <c r="C22" s="39"/>
      <c r="D22" s="40"/>
    </row>
    <row r="23" spans="1:4" ht="21.75" customHeight="1">
      <c r="A23" s="50" t="s">
        <v>84</v>
      </c>
      <c r="B23" s="51"/>
      <c r="C23" s="51"/>
      <c r="D23" s="52"/>
    </row>
    <row r="24" spans="1:4" s="31" customFormat="1" ht="21.75" customHeight="1">
      <c r="A24" s="53" t="s">
        <v>1330</v>
      </c>
      <c r="B24" s="39"/>
      <c r="C24" s="39"/>
      <c r="D24" s="52"/>
    </row>
    <row r="25" spans="1:4" s="31" customFormat="1" ht="21.75" customHeight="1">
      <c r="A25" s="53" t="s">
        <v>1331</v>
      </c>
      <c r="B25" s="39"/>
      <c r="C25" s="39"/>
      <c r="D25" s="52"/>
    </row>
    <row r="26" spans="1:4" ht="21.75" customHeight="1">
      <c r="A26" s="54"/>
      <c r="B26" s="55"/>
      <c r="C26" s="55"/>
      <c r="D26" s="52"/>
    </row>
    <row r="27" spans="1:4" ht="21.75" customHeight="1">
      <c r="A27" s="50" t="s">
        <v>1130</v>
      </c>
      <c r="B27" s="51"/>
      <c r="C27" s="51"/>
      <c r="D27" s="52"/>
    </row>
    <row r="28" spans="1:4" ht="30" customHeight="1">
      <c r="A28" s="56"/>
      <c r="B28" s="56"/>
      <c r="C28" s="56"/>
      <c r="D28" s="56"/>
    </row>
  </sheetData>
  <sheetProtection/>
  <mergeCells count="3">
    <mergeCell ref="A1:D1"/>
    <mergeCell ref="C2:D2"/>
    <mergeCell ref="A28:D28"/>
  </mergeCells>
  <printOptions horizontalCentered="1"/>
  <pageMargins left="0.55" right="0.55" top="0.79" bottom="0.79" header="0.39" footer="0.39"/>
  <pageSetup firstPageNumber="42" useFirstPageNumber="1" horizontalDpi="600" verticalDpi="600" orientation="portrait" paperSize="9"/>
  <headerFooter alignWithMargins="0">
    <oddFooter>&amp;C&amp;"黑体"&amp;B—38—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28" sqref="H28"/>
    </sheetView>
  </sheetViews>
  <sheetFormatPr defaultColWidth="9.00390625" defaultRowHeight="14.25" customHeight="1"/>
  <cols>
    <col min="1" max="1" width="30.25390625" style="1" customWidth="1"/>
    <col min="2" max="2" width="17.25390625" style="1" customWidth="1"/>
    <col min="3" max="3" width="12.00390625" style="1" customWidth="1"/>
    <col min="4" max="4" width="17.875" style="1" customWidth="1"/>
    <col min="5" max="5" width="12.375" style="1" customWidth="1"/>
    <col min="6" max="6" width="12.00390625" style="1" customWidth="1"/>
    <col min="7" max="8" width="8.50390625" style="1" customWidth="1"/>
    <col min="9" max="9" width="7.75390625" style="1" customWidth="1"/>
    <col min="10" max="16384" width="9.00390625" style="1" customWidth="1"/>
  </cols>
  <sheetData>
    <row r="1" spans="1:9" ht="26.25" customHeight="1">
      <c r="A1" s="2"/>
      <c r="B1" s="3"/>
      <c r="C1" s="3"/>
      <c r="D1" s="3"/>
      <c r="E1" s="3"/>
      <c r="F1" s="3"/>
      <c r="G1" s="3"/>
      <c r="H1" s="3"/>
      <c r="I1" s="3"/>
    </row>
    <row r="2" spans="1:9" ht="44.25" customHeight="1">
      <c r="A2" s="4" t="s">
        <v>1332</v>
      </c>
      <c r="B2" s="4"/>
      <c r="C2" s="4"/>
      <c r="D2" s="4"/>
      <c r="E2" s="4"/>
      <c r="F2" s="4"/>
      <c r="G2" s="4"/>
      <c r="H2" s="4"/>
      <c r="I2" s="4"/>
    </row>
    <row r="3" spans="1:9" ht="15.75" customHeight="1">
      <c r="A3" s="5"/>
      <c r="B3" s="5"/>
      <c r="C3" s="5"/>
      <c r="D3" s="5"/>
      <c r="E3" s="5"/>
      <c r="F3" s="5"/>
      <c r="G3" s="5"/>
      <c r="H3" s="5"/>
      <c r="I3" s="19"/>
    </row>
    <row r="4" spans="1:9" ht="15.75" customHeight="1">
      <c r="A4" s="6" t="s">
        <v>1333</v>
      </c>
      <c r="B4" s="7"/>
      <c r="C4" s="7"/>
      <c r="D4" s="7"/>
      <c r="E4" s="7"/>
      <c r="F4" s="7"/>
      <c r="G4" s="7"/>
      <c r="H4" s="8" t="s">
        <v>1334</v>
      </c>
      <c r="I4" s="20" t="s">
        <v>1335</v>
      </c>
    </row>
    <row r="5" spans="1:9" ht="52.5" customHeight="1">
      <c r="A5" s="9" t="s">
        <v>1336</v>
      </c>
      <c r="B5" s="9" t="s">
        <v>1337</v>
      </c>
      <c r="C5" s="10" t="s">
        <v>1338</v>
      </c>
      <c r="D5" s="9" t="s">
        <v>1339</v>
      </c>
      <c r="E5" s="9" t="s">
        <v>1340</v>
      </c>
      <c r="F5" s="9" t="s">
        <v>1341</v>
      </c>
      <c r="G5" s="9" t="s">
        <v>1342</v>
      </c>
      <c r="H5" s="11" t="s">
        <v>1343</v>
      </c>
      <c r="I5" s="21" t="s">
        <v>1344</v>
      </c>
    </row>
    <row r="6" spans="1:9" ht="24.75" customHeight="1">
      <c r="A6" s="18" t="s">
        <v>1345</v>
      </c>
      <c r="B6" s="13">
        <f>SUM(B7:B11)</f>
        <v>16441546.940000001</v>
      </c>
      <c r="C6" s="13">
        <f>SUM(C7:C11)</f>
        <v>0</v>
      </c>
      <c r="D6" s="13">
        <f>SUM(D7:D11)</f>
        <v>16441546.940000001</v>
      </c>
      <c r="E6" s="25"/>
      <c r="F6" s="25">
        <v>0</v>
      </c>
      <c r="G6" s="25">
        <v>0</v>
      </c>
      <c r="H6" s="26">
        <v>0</v>
      </c>
      <c r="I6" s="28">
        <v>0</v>
      </c>
    </row>
    <row r="7" spans="1:9" ht="23.25" customHeight="1">
      <c r="A7" s="12" t="s">
        <v>1346</v>
      </c>
      <c r="B7" s="13">
        <f>SUM(C7:I7)</f>
        <v>3437346.3</v>
      </c>
      <c r="C7" s="13"/>
      <c r="D7" s="27">
        <v>3437346.3</v>
      </c>
      <c r="E7" s="25">
        <v>0</v>
      </c>
      <c r="F7" s="25">
        <v>0</v>
      </c>
      <c r="G7" s="25">
        <v>0</v>
      </c>
      <c r="H7" s="26">
        <v>0</v>
      </c>
      <c r="I7" s="28">
        <v>0</v>
      </c>
    </row>
    <row r="8" spans="1:9" ht="24.75" customHeight="1">
      <c r="A8" s="12" t="s">
        <v>1347</v>
      </c>
      <c r="B8" s="13">
        <f>SUM(C8:I8)</f>
        <v>500000</v>
      </c>
      <c r="C8" s="13"/>
      <c r="D8" s="27">
        <v>500000</v>
      </c>
      <c r="E8" s="25">
        <v>0</v>
      </c>
      <c r="F8" s="25">
        <v>0</v>
      </c>
      <c r="G8" s="25">
        <v>0</v>
      </c>
      <c r="H8" s="26">
        <v>0</v>
      </c>
      <c r="I8" s="28">
        <v>0</v>
      </c>
    </row>
    <row r="9" spans="1:9" ht="25.5" customHeight="1">
      <c r="A9" s="17" t="s">
        <v>1348</v>
      </c>
      <c r="B9" s="13">
        <f>SUM(C9:I9)</f>
        <v>12499200.64</v>
      </c>
      <c r="C9" s="13"/>
      <c r="D9" s="27">
        <v>12499200.64</v>
      </c>
      <c r="E9" s="25">
        <v>0</v>
      </c>
      <c r="F9" s="25">
        <v>0</v>
      </c>
      <c r="G9" s="25">
        <v>0</v>
      </c>
      <c r="H9" s="26">
        <v>0</v>
      </c>
      <c r="I9" s="28">
        <v>0</v>
      </c>
    </row>
    <row r="10" spans="1:9" ht="24.75" customHeight="1">
      <c r="A10" s="17" t="s">
        <v>1349</v>
      </c>
      <c r="B10" s="13">
        <f>SUM(C10:I10)</f>
        <v>0</v>
      </c>
      <c r="C10" s="13"/>
      <c r="D10" s="27">
        <v>0</v>
      </c>
      <c r="E10" s="25">
        <v>0</v>
      </c>
      <c r="F10" s="25">
        <v>0</v>
      </c>
      <c r="G10" s="25">
        <v>0</v>
      </c>
      <c r="H10" s="26">
        <v>0</v>
      </c>
      <c r="I10" s="29">
        <v>0</v>
      </c>
    </row>
    <row r="11" spans="1:9" ht="24" customHeight="1">
      <c r="A11" s="17" t="s">
        <v>1350</v>
      </c>
      <c r="B11" s="13">
        <f>SUM(C11:I11)</f>
        <v>5000</v>
      </c>
      <c r="C11" s="13"/>
      <c r="D11" s="27">
        <v>5000</v>
      </c>
      <c r="E11" s="25">
        <v>0</v>
      </c>
      <c r="F11" s="25">
        <v>0</v>
      </c>
      <c r="G11" s="25">
        <v>0</v>
      </c>
      <c r="H11" s="25">
        <v>0</v>
      </c>
      <c r="I11" s="30">
        <v>0</v>
      </c>
    </row>
    <row r="12" spans="1:9" ht="24.75" customHeight="1">
      <c r="A12" s="12" t="s">
        <v>1351</v>
      </c>
      <c r="B12" s="13">
        <f>SUM(B13:B15)</f>
        <v>11607483.8</v>
      </c>
      <c r="C12" s="13"/>
      <c r="D12" s="13">
        <f>SUM(D13:D15)</f>
        <v>11607483.8</v>
      </c>
      <c r="E12" s="25">
        <v>0</v>
      </c>
      <c r="F12" s="25">
        <v>0</v>
      </c>
      <c r="G12" s="25">
        <v>0</v>
      </c>
      <c r="H12" s="26">
        <v>0</v>
      </c>
      <c r="I12" s="28">
        <v>0</v>
      </c>
    </row>
    <row r="13" spans="1:9" ht="25.5" customHeight="1">
      <c r="A13" s="12" t="s">
        <v>1352</v>
      </c>
      <c r="B13" s="13">
        <f>SUM(C13:I13)</f>
        <v>11587483.8</v>
      </c>
      <c r="C13" s="13"/>
      <c r="D13" s="27">
        <v>11587483.8</v>
      </c>
      <c r="E13" s="25">
        <v>0</v>
      </c>
      <c r="F13" s="25">
        <v>0</v>
      </c>
      <c r="G13" s="25">
        <v>0</v>
      </c>
      <c r="H13" s="26">
        <v>0</v>
      </c>
      <c r="I13" s="28">
        <v>0</v>
      </c>
    </row>
    <row r="14" spans="1:9" ht="24.75" customHeight="1">
      <c r="A14" s="12" t="s">
        <v>1353</v>
      </c>
      <c r="B14" s="13">
        <f>SUM(C14:I14)</f>
        <v>0</v>
      </c>
      <c r="C14" s="13"/>
      <c r="D14" s="27">
        <v>0</v>
      </c>
      <c r="E14" s="25">
        <v>0</v>
      </c>
      <c r="F14" s="25">
        <v>0</v>
      </c>
      <c r="G14" s="25">
        <v>0</v>
      </c>
      <c r="H14" s="26">
        <v>0</v>
      </c>
      <c r="I14" s="29">
        <v>0</v>
      </c>
    </row>
    <row r="15" spans="1:9" ht="24" customHeight="1">
      <c r="A15" s="17" t="s">
        <v>1354</v>
      </c>
      <c r="B15" s="13">
        <f>SUM(C15:I15)</f>
        <v>20000</v>
      </c>
      <c r="C15" s="13"/>
      <c r="D15" s="27">
        <v>20000</v>
      </c>
      <c r="E15" s="25">
        <v>0</v>
      </c>
      <c r="F15" s="25">
        <v>0</v>
      </c>
      <c r="G15" s="25">
        <v>0</v>
      </c>
      <c r="H15" s="25">
        <v>0</v>
      </c>
      <c r="I15" s="30">
        <v>0</v>
      </c>
    </row>
    <row r="16" spans="1:9" ht="24.75" customHeight="1">
      <c r="A16" s="18" t="s">
        <v>1355</v>
      </c>
      <c r="B16" s="13">
        <f>SUM(C16:I16)</f>
        <v>4834063.14</v>
      </c>
      <c r="C16" s="13"/>
      <c r="D16" s="27">
        <v>4834063.14</v>
      </c>
      <c r="E16" s="25">
        <v>0</v>
      </c>
      <c r="F16" s="25">
        <v>0</v>
      </c>
      <c r="G16" s="25">
        <v>0</v>
      </c>
      <c r="H16" s="26">
        <v>0</v>
      </c>
      <c r="I16" s="28">
        <v>0</v>
      </c>
    </row>
    <row r="17" spans="1:9" ht="27.75" customHeight="1">
      <c r="A17" s="12" t="s">
        <v>1356</v>
      </c>
      <c r="B17" s="13">
        <f>SUM(C17:I17)</f>
        <v>32483297</v>
      </c>
      <c r="C17" s="13"/>
      <c r="D17" s="27">
        <v>32483297</v>
      </c>
      <c r="E17" s="25">
        <v>0</v>
      </c>
      <c r="F17" s="25">
        <v>0</v>
      </c>
      <c r="G17" s="25">
        <v>0</v>
      </c>
      <c r="H17" s="26">
        <v>0</v>
      </c>
      <c r="I17" s="28">
        <v>0</v>
      </c>
    </row>
  </sheetData>
  <sheetProtection/>
  <mergeCells count="1">
    <mergeCell ref="A2:I2"/>
  </mergeCells>
  <printOptions/>
  <pageMargins left="0.75" right="0.75" top="0.98" bottom="0.98" header="0.51" footer="0.51"/>
  <pageSetup errors="blank" firstPageNumber="360" useFirstPageNumber="1" horizontalDpi="600" verticalDpi="600" orientation="landscape" paperSize="9" scale="96"/>
  <headerFooter alignWithMargins="0">
    <oddFooter>&amp;C—39—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29" sqref="C29"/>
    </sheetView>
  </sheetViews>
  <sheetFormatPr defaultColWidth="9.00390625" defaultRowHeight="14.25" customHeight="1"/>
  <cols>
    <col min="1" max="1" width="30.25390625" style="1" customWidth="1"/>
    <col min="2" max="2" width="17.25390625" style="1" customWidth="1"/>
    <col min="3" max="3" width="12.00390625" style="1" customWidth="1"/>
    <col min="4" max="4" width="17.875" style="1" customWidth="1"/>
    <col min="5" max="5" width="12.375" style="1" customWidth="1"/>
    <col min="6" max="6" width="12.00390625" style="1" customWidth="1"/>
    <col min="7" max="8" width="8.50390625" style="1" customWidth="1"/>
    <col min="9" max="9" width="7.75390625" style="1" customWidth="1"/>
    <col min="10" max="16384" width="9.00390625" style="1" customWidth="1"/>
  </cols>
  <sheetData>
    <row r="1" spans="1:9" ht="26.25" customHeight="1">
      <c r="A1" s="2"/>
      <c r="B1" s="3"/>
      <c r="C1" s="3"/>
      <c r="D1" s="3"/>
      <c r="E1" s="3"/>
      <c r="F1" s="3"/>
      <c r="G1" s="3"/>
      <c r="H1" s="3"/>
      <c r="I1" s="3"/>
    </row>
    <row r="2" spans="1:9" ht="44.25" customHeight="1">
      <c r="A2" s="4" t="s">
        <v>1332</v>
      </c>
      <c r="B2" s="4"/>
      <c r="C2" s="4"/>
      <c r="D2" s="4"/>
      <c r="E2" s="4"/>
      <c r="F2" s="4"/>
      <c r="G2" s="4"/>
      <c r="H2" s="4"/>
      <c r="I2" s="4"/>
    </row>
    <row r="3" spans="1:9" ht="15.75" customHeight="1">
      <c r="A3" s="5"/>
      <c r="B3" s="5"/>
      <c r="C3" s="5"/>
      <c r="D3" s="5"/>
      <c r="E3" s="5"/>
      <c r="F3" s="5"/>
      <c r="G3" s="5"/>
      <c r="H3" s="5"/>
      <c r="I3" s="19"/>
    </row>
    <row r="4" spans="1:9" ht="15.75" customHeight="1">
      <c r="A4" s="6" t="s">
        <v>1333</v>
      </c>
      <c r="B4" s="7"/>
      <c r="C4" s="7"/>
      <c r="D4" s="7"/>
      <c r="E4" s="7"/>
      <c r="F4" s="7"/>
      <c r="G4" s="7"/>
      <c r="H4" s="8" t="s">
        <v>1334</v>
      </c>
      <c r="I4" s="20" t="s">
        <v>1335</v>
      </c>
    </row>
    <row r="5" spans="1:9" ht="52.5" customHeight="1">
      <c r="A5" s="9" t="s">
        <v>1336</v>
      </c>
      <c r="B5" s="9" t="s">
        <v>1337</v>
      </c>
      <c r="C5" s="10" t="s">
        <v>1338</v>
      </c>
      <c r="D5" s="9" t="s">
        <v>1339</v>
      </c>
      <c r="E5" s="9" t="s">
        <v>1340</v>
      </c>
      <c r="F5" s="9" t="s">
        <v>1341</v>
      </c>
      <c r="G5" s="9" t="s">
        <v>1342</v>
      </c>
      <c r="H5" s="11" t="s">
        <v>1343</v>
      </c>
      <c r="I5" s="21" t="s">
        <v>1344</v>
      </c>
    </row>
    <row r="6" spans="1:9" ht="24.75" customHeight="1">
      <c r="A6" s="12" t="s">
        <v>1357</v>
      </c>
      <c r="B6" s="13">
        <f>SUM(B7:B9)</f>
        <v>11607483.8</v>
      </c>
      <c r="C6" s="13"/>
      <c r="D6" s="13">
        <f>SUM(D7:D9)</f>
        <v>11607483.8</v>
      </c>
      <c r="E6" s="14"/>
      <c r="F6" s="15">
        <v>0</v>
      </c>
      <c r="G6" s="15">
        <v>0</v>
      </c>
      <c r="H6" s="16">
        <v>0</v>
      </c>
      <c r="I6" s="22">
        <v>0</v>
      </c>
    </row>
    <row r="7" spans="1:9" ht="25.5" customHeight="1">
      <c r="A7" s="12" t="s">
        <v>1352</v>
      </c>
      <c r="B7" s="13">
        <f>SUM(C7:I7)</f>
        <v>11587483.8</v>
      </c>
      <c r="C7" s="13"/>
      <c r="D7" s="13">
        <v>11587483.8</v>
      </c>
      <c r="E7" s="14"/>
      <c r="F7" s="15">
        <v>0</v>
      </c>
      <c r="G7" s="15">
        <v>0</v>
      </c>
      <c r="H7" s="16">
        <v>0</v>
      </c>
      <c r="I7" s="22">
        <v>0</v>
      </c>
    </row>
    <row r="8" spans="1:9" ht="24.75" customHeight="1">
      <c r="A8" s="12" t="s">
        <v>1353</v>
      </c>
      <c r="B8" s="13">
        <f>SUM(C8:I8)</f>
        <v>0</v>
      </c>
      <c r="C8" s="13"/>
      <c r="D8" s="13">
        <v>0</v>
      </c>
      <c r="E8" s="14"/>
      <c r="F8" s="15">
        <v>0</v>
      </c>
      <c r="G8" s="15">
        <v>0</v>
      </c>
      <c r="H8" s="16">
        <v>0</v>
      </c>
      <c r="I8" s="23">
        <v>0</v>
      </c>
    </row>
    <row r="9" spans="1:9" ht="24" customHeight="1">
      <c r="A9" s="17" t="s">
        <v>1354</v>
      </c>
      <c r="B9" s="13">
        <f>SUM(C9:I9)</f>
        <v>20000</v>
      </c>
      <c r="C9" s="13"/>
      <c r="D9" s="13">
        <v>20000</v>
      </c>
      <c r="E9" s="14"/>
      <c r="F9" s="15">
        <v>0</v>
      </c>
      <c r="G9" s="15">
        <v>0</v>
      </c>
      <c r="H9" s="15">
        <v>0</v>
      </c>
      <c r="I9" s="24">
        <v>0</v>
      </c>
    </row>
    <row r="10" spans="1:9" ht="24.75" customHeight="1">
      <c r="A10" s="18" t="s">
        <v>1355</v>
      </c>
      <c r="B10" s="13">
        <f>SUM(C10:I10)</f>
        <v>4834063.14</v>
      </c>
      <c r="C10" s="13"/>
      <c r="D10" s="13">
        <v>4834063.14</v>
      </c>
      <c r="E10" s="14"/>
      <c r="F10" s="15">
        <v>0</v>
      </c>
      <c r="G10" s="15">
        <v>0</v>
      </c>
      <c r="H10" s="16">
        <v>0</v>
      </c>
      <c r="I10" s="22">
        <v>0</v>
      </c>
    </row>
    <row r="11" spans="1:9" ht="27.75" customHeight="1">
      <c r="A11" s="12" t="s">
        <v>1356</v>
      </c>
      <c r="B11" s="13">
        <f>SUM(C11:I11)</f>
        <v>32483297</v>
      </c>
      <c r="C11" s="13"/>
      <c r="D11" s="13">
        <v>32483297</v>
      </c>
      <c r="E11" s="14"/>
      <c r="F11" s="15">
        <v>0</v>
      </c>
      <c r="G11" s="15">
        <v>0</v>
      </c>
      <c r="H11" s="16">
        <v>0</v>
      </c>
      <c r="I11" s="22">
        <v>0</v>
      </c>
    </row>
  </sheetData>
  <sheetProtection/>
  <mergeCells count="1">
    <mergeCell ref="A2:I2"/>
  </mergeCells>
  <printOptions/>
  <pageMargins left="0.75" right="0.75" top="0.98" bottom="0.98" header="0.51" footer="0.51"/>
  <pageSetup errors="blank" firstPageNumber="360" useFirstPageNumber="1" horizontalDpi="600" verticalDpi="600" orientation="landscape" paperSize="9" scale="96"/>
  <headerFooter alignWithMargins="0">
    <oddFooter>&amp;C—40—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193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115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20" sqref="A20"/>
    </sheetView>
  </sheetViews>
  <sheetFormatPr defaultColWidth="9.00390625" defaultRowHeight="15.75"/>
  <cols>
    <col min="1" max="1" width="77.75390625" style="244" customWidth="1"/>
    <col min="2" max="16384" width="9.00390625" style="244" customWidth="1"/>
  </cols>
  <sheetData>
    <row r="1" ht="18.75">
      <c r="A1" s="291"/>
    </row>
    <row r="2" spans="1:8" ht="75" customHeight="1">
      <c r="A2" s="292"/>
      <c r="B2" s="293"/>
      <c r="C2" s="293"/>
      <c r="D2" s="293"/>
      <c r="E2" s="293"/>
      <c r="F2" s="293"/>
      <c r="G2" s="293"/>
      <c r="H2" s="293"/>
    </row>
    <row r="3" spans="1:8" ht="60" customHeight="1">
      <c r="A3" s="294" t="s">
        <v>6</v>
      </c>
      <c r="B3" s="293"/>
      <c r="C3" s="293"/>
      <c r="D3" s="293"/>
      <c r="E3" s="293"/>
      <c r="F3" s="293"/>
      <c r="G3" s="293"/>
      <c r="H3" s="293"/>
    </row>
    <row r="4" spans="1:8" ht="39" customHeight="1">
      <c r="A4" s="294"/>
      <c r="B4" s="293"/>
      <c r="C4" s="293"/>
      <c r="D4" s="293"/>
      <c r="E4" s="293"/>
      <c r="F4" s="293"/>
      <c r="G4" s="293"/>
      <c r="H4" s="293"/>
    </row>
    <row r="5" spans="1:8" ht="15.75">
      <c r="A5" s="295"/>
      <c r="B5" s="295"/>
      <c r="C5" s="295"/>
      <c r="D5" s="295"/>
      <c r="E5" s="295"/>
      <c r="F5" s="295"/>
      <c r="G5" s="295"/>
      <c r="H5" s="295"/>
    </row>
    <row r="6" spans="1:8" ht="15.75">
      <c r="A6" s="295"/>
      <c r="B6" s="295"/>
      <c r="C6" s="295"/>
      <c r="D6" s="295"/>
      <c r="E6" s="295"/>
      <c r="F6" s="295"/>
      <c r="G6" s="295"/>
      <c r="H6" s="295"/>
    </row>
    <row r="7" spans="1:8" ht="15.75">
      <c r="A7" s="295"/>
      <c r="B7" s="295"/>
      <c r="C7" s="295"/>
      <c r="D7" s="295"/>
      <c r="E7" s="295"/>
      <c r="F7" s="295"/>
      <c r="G7" s="295"/>
      <c r="H7" s="295"/>
    </row>
    <row r="8" spans="1:8" ht="15.75">
      <c r="A8" s="295"/>
      <c r="B8" s="295"/>
      <c r="C8" s="295"/>
      <c r="D8" s="295"/>
      <c r="E8" s="295"/>
      <c r="F8" s="295"/>
      <c r="G8" s="295"/>
      <c r="H8" s="295"/>
    </row>
    <row r="9" spans="1:8" ht="15.75">
      <c r="A9" s="295"/>
      <c r="B9" s="295"/>
      <c r="C9" s="295"/>
      <c r="D9" s="295"/>
      <c r="E9" s="295"/>
      <c r="F9" s="295"/>
      <c r="G9" s="295"/>
      <c r="H9" s="295"/>
    </row>
    <row r="10" spans="1:8" ht="15.75">
      <c r="A10" s="295"/>
      <c r="B10" s="295"/>
      <c r="C10" s="295"/>
      <c r="D10" s="295"/>
      <c r="E10" s="295"/>
      <c r="F10" s="295"/>
      <c r="G10" s="295"/>
      <c r="H10" s="295"/>
    </row>
    <row r="11" spans="1:8" ht="15.75">
      <c r="A11" s="295"/>
      <c r="B11" s="295"/>
      <c r="C11" s="295"/>
      <c r="D11" s="295"/>
      <c r="E11" s="295"/>
      <c r="F11" s="295"/>
      <c r="G11" s="295"/>
      <c r="H11" s="295"/>
    </row>
    <row r="12" spans="1:8" ht="15.75">
      <c r="A12" s="295"/>
      <c r="B12" s="295"/>
      <c r="C12" s="295"/>
      <c r="D12" s="295"/>
      <c r="E12" s="295"/>
      <c r="F12" s="295"/>
      <c r="G12" s="295"/>
      <c r="H12" s="295"/>
    </row>
    <row r="13" spans="1:8" ht="15.75">
      <c r="A13" s="295"/>
      <c r="B13" s="295"/>
      <c r="C13" s="295"/>
      <c r="D13" s="295"/>
      <c r="E13" s="295"/>
      <c r="F13" s="295"/>
      <c r="G13" s="295"/>
      <c r="H13" s="295"/>
    </row>
    <row r="14" spans="1:8" ht="15.75">
      <c r="A14" s="295"/>
      <c r="B14" s="295"/>
      <c r="C14" s="295"/>
      <c r="D14" s="295"/>
      <c r="E14" s="295"/>
      <c r="F14" s="295"/>
      <c r="G14" s="295"/>
      <c r="H14" s="295"/>
    </row>
    <row r="15" spans="1:8" ht="15.75">
      <c r="A15" s="295"/>
      <c r="B15" s="295"/>
      <c r="C15" s="295"/>
      <c r="D15" s="295"/>
      <c r="E15" s="295"/>
      <c r="F15" s="295"/>
      <c r="G15" s="295"/>
      <c r="H15" s="295"/>
    </row>
    <row r="16" spans="1:8" ht="27">
      <c r="A16" s="296"/>
      <c r="B16" s="295"/>
      <c r="C16" s="295"/>
      <c r="D16" s="295"/>
      <c r="E16" s="295"/>
      <c r="F16" s="295"/>
      <c r="G16" s="295"/>
      <c r="H16" s="295"/>
    </row>
    <row r="17" spans="1:8" ht="25.5">
      <c r="A17" s="297"/>
      <c r="B17" s="298"/>
      <c r="C17" s="298"/>
      <c r="D17" s="298"/>
      <c r="E17" s="298"/>
      <c r="F17" s="298"/>
      <c r="G17" s="298"/>
      <c r="H17" s="298"/>
    </row>
    <row r="18" spans="1:8" ht="36" customHeight="1">
      <c r="A18" s="299" t="s">
        <v>7</v>
      </c>
      <c r="B18" s="300"/>
      <c r="C18" s="300"/>
      <c r="D18" s="300"/>
      <c r="E18" s="300"/>
      <c r="F18" s="300"/>
      <c r="G18" s="300"/>
      <c r="H18" s="300"/>
    </row>
  </sheetData>
  <sheetProtection/>
  <printOptions horizontalCentered="1"/>
  <pageMargins left="0.39" right="0.39" top="2.44" bottom="0.98" header="1.22" footer="0.51"/>
  <pageSetup horizontalDpi="600" verticalDpi="600" orientation="portrait" paperSize="9" scale="120"/>
  <headerFooter alignWithMargins="0">
    <oddHeader>&amp;L&amp;"黑体,常规"&amp;14   省十二届人大
   六次会议文件  &amp;R&amp;"黑体,常规"&amp;14  内部资料
妥善保管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showZeros="0" workbookViewId="0" topLeftCell="A1">
      <pane xSplit="1" ySplit="5" topLeftCell="B6" activePane="bottomRight" state="frozen"/>
      <selection pane="bottomRight" activeCell="I18" sqref="I18"/>
    </sheetView>
  </sheetViews>
  <sheetFormatPr defaultColWidth="9.00390625" defaultRowHeight="15.75"/>
  <cols>
    <col min="1" max="1" width="31.375" style="0" customWidth="1"/>
    <col min="2" max="2" width="10.75390625" style="0" customWidth="1"/>
    <col min="3" max="3" width="11.375" style="0" customWidth="1"/>
    <col min="4" max="4" width="11.125" style="0" customWidth="1"/>
    <col min="5" max="5" width="10.75390625" style="0" customWidth="1"/>
    <col min="6" max="6" width="8.875" style="0" customWidth="1"/>
  </cols>
  <sheetData>
    <row r="1" spans="1:6" ht="27">
      <c r="A1" s="274" t="s">
        <v>8</v>
      </c>
      <c r="B1" s="274"/>
      <c r="C1" s="274"/>
      <c r="D1" s="274"/>
      <c r="E1" s="274"/>
      <c r="F1" s="274"/>
    </row>
    <row r="2" spans="1:6" ht="10.5" customHeight="1">
      <c r="A2" s="274"/>
      <c r="B2" s="274"/>
      <c r="C2" s="274"/>
      <c r="D2" s="274"/>
      <c r="E2" s="274"/>
      <c r="F2" s="274"/>
    </row>
    <row r="3" spans="1:6" ht="15.75">
      <c r="A3" s="275"/>
      <c r="B3" s="248"/>
      <c r="C3" s="248"/>
      <c r="D3" s="248"/>
      <c r="E3" s="249" t="s">
        <v>9</v>
      </c>
      <c r="F3" s="249"/>
    </row>
    <row r="4" spans="1:6" ht="42.75" customHeight="1">
      <c r="A4" s="250" t="s">
        <v>10</v>
      </c>
      <c r="B4" s="251" t="s">
        <v>11</v>
      </c>
      <c r="C4" s="251" t="s">
        <v>12</v>
      </c>
      <c r="D4" s="251" t="s">
        <v>13</v>
      </c>
      <c r="E4" s="251" t="s">
        <v>14</v>
      </c>
      <c r="F4" s="251" t="s">
        <v>15</v>
      </c>
    </row>
    <row r="5" spans="1:6" ht="15" customHeight="1">
      <c r="A5" s="276" t="s">
        <v>16</v>
      </c>
      <c r="B5" s="277">
        <f>SUM(B6:B22)</f>
        <v>7297</v>
      </c>
      <c r="C5" s="277">
        <f>SUM(C6:C22)</f>
        <v>6083</v>
      </c>
      <c r="D5" s="277">
        <f>SUM(D6:D22)</f>
        <v>6843</v>
      </c>
      <c r="E5" s="277">
        <f>SUM(E6:E19)</f>
        <v>-143.00000000000006</v>
      </c>
      <c r="F5" s="260">
        <f>E5/C5*100</f>
        <v>-2.3508137432188074</v>
      </c>
    </row>
    <row r="6" spans="1:6" ht="15" customHeight="1">
      <c r="A6" s="278" t="s">
        <v>17</v>
      </c>
      <c r="B6" s="255">
        <v>3640</v>
      </c>
      <c r="C6" s="255">
        <v>2319</v>
      </c>
      <c r="D6" s="279">
        <v>2345</v>
      </c>
      <c r="E6" s="255">
        <f>D6-C6</f>
        <v>26</v>
      </c>
      <c r="F6" s="256">
        <f aca="true" t="shared" si="0" ref="F5:F19">E6/C6*100</f>
        <v>1.1211729193617939</v>
      </c>
    </row>
    <row r="7" spans="1:6" ht="15" customHeight="1">
      <c r="A7" s="278" t="s">
        <v>18</v>
      </c>
      <c r="B7" s="255"/>
      <c r="C7" s="255"/>
      <c r="D7" s="279"/>
      <c r="E7" s="255">
        <f aca="true" t="shared" si="1" ref="E7:E22">D7-C7</f>
        <v>0</v>
      </c>
      <c r="F7" s="256"/>
    </row>
    <row r="8" spans="1:6" ht="15" customHeight="1">
      <c r="A8" s="278" t="s">
        <v>19</v>
      </c>
      <c r="B8" s="255">
        <v>600</v>
      </c>
      <c r="C8" s="255">
        <v>322</v>
      </c>
      <c r="D8" s="279">
        <v>522</v>
      </c>
      <c r="E8" s="255">
        <f t="shared" si="1"/>
        <v>200</v>
      </c>
      <c r="F8" s="256">
        <f t="shared" si="0"/>
        <v>62.11180124223602</v>
      </c>
    </row>
    <row r="9" spans="1:6" ht="15" customHeight="1">
      <c r="A9" s="278" t="s">
        <v>20</v>
      </c>
      <c r="B9" s="255"/>
      <c r="C9" s="255"/>
      <c r="D9" s="279"/>
      <c r="E9" s="255">
        <f t="shared" si="1"/>
        <v>0</v>
      </c>
      <c r="F9" s="256"/>
    </row>
    <row r="10" spans="1:6" ht="15" customHeight="1">
      <c r="A10" s="278" t="s">
        <v>21</v>
      </c>
      <c r="B10" s="255">
        <v>904</v>
      </c>
      <c r="C10" s="255">
        <v>426</v>
      </c>
      <c r="D10" s="279">
        <v>408.2</v>
      </c>
      <c r="E10" s="255">
        <f t="shared" si="1"/>
        <v>-17.80000000000001</v>
      </c>
      <c r="F10" s="256">
        <f t="shared" si="0"/>
        <v>-4.178403755868548</v>
      </c>
    </row>
    <row r="11" spans="1:6" ht="15" customHeight="1">
      <c r="A11" s="278" t="s">
        <v>22</v>
      </c>
      <c r="B11" s="255">
        <v>70</v>
      </c>
      <c r="C11" s="255"/>
      <c r="D11" s="279"/>
      <c r="E11" s="255">
        <f t="shared" si="1"/>
        <v>0</v>
      </c>
      <c r="F11" s="256"/>
    </row>
    <row r="12" spans="1:6" ht="15" customHeight="1">
      <c r="A12" s="278" t="s">
        <v>23</v>
      </c>
      <c r="B12" s="255">
        <v>1350</v>
      </c>
      <c r="C12" s="255">
        <v>692</v>
      </c>
      <c r="D12" s="279">
        <v>706.8</v>
      </c>
      <c r="E12" s="255">
        <f t="shared" si="1"/>
        <v>14.799999999999955</v>
      </c>
      <c r="F12" s="256">
        <f>E12/C12*100</f>
        <v>2.1387283236994152</v>
      </c>
    </row>
    <row r="13" spans="1:6" ht="15" customHeight="1">
      <c r="A13" s="278" t="s">
        <v>24</v>
      </c>
      <c r="B13" s="255">
        <v>150</v>
      </c>
      <c r="C13" s="255">
        <v>136</v>
      </c>
      <c r="D13" s="279">
        <v>135</v>
      </c>
      <c r="E13" s="255">
        <f t="shared" si="1"/>
        <v>-1</v>
      </c>
      <c r="F13" s="256">
        <f t="shared" si="0"/>
        <v>-0.7352941176470588</v>
      </c>
    </row>
    <row r="14" spans="1:6" ht="15" customHeight="1">
      <c r="A14" s="278" t="s">
        <v>25</v>
      </c>
      <c r="B14" s="255">
        <v>125</v>
      </c>
      <c r="C14" s="255">
        <v>108</v>
      </c>
      <c r="D14" s="279">
        <v>90</v>
      </c>
      <c r="E14" s="255">
        <f t="shared" si="1"/>
        <v>-18</v>
      </c>
      <c r="F14" s="256">
        <f t="shared" si="0"/>
        <v>-16.666666666666664</v>
      </c>
    </row>
    <row r="15" spans="1:6" ht="15" customHeight="1">
      <c r="A15" s="278" t="s">
        <v>26</v>
      </c>
      <c r="B15" s="255">
        <v>193</v>
      </c>
      <c r="C15" s="255">
        <v>180</v>
      </c>
      <c r="D15" s="279">
        <v>180</v>
      </c>
      <c r="E15" s="255">
        <f t="shared" si="1"/>
        <v>0</v>
      </c>
      <c r="F15" s="256">
        <f t="shared" si="0"/>
        <v>0</v>
      </c>
    </row>
    <row r="16" spans="1:6" ht="15" customHeight="1">
      <c r="A16" s="278" t="s">
        <v>27</v>
      </c>
      <c r="B16" s="255">
        <v>50</v>
      </c>
      <c r="C16" s="255">
        <v>40</v>
      </c>
      <c r="D16" s="279">
        <v>40</v>
      </c>
      <c r="E16" s="255">
        <f t="shared" si="1"/>
        <v>0</v>
      </c>
      <c r="F16" s="256">
        <f t="shared" si="0"/>
        <v>0</v>
      </c>
    </row>
    <row r="17" spans="1:6" ht="15" customHeight="1">
      <c r="A17" s="278" t="s">
        <v>28</v>
      </c>
      <c r="B17" s="255">
        <v>80</v>
      </c>
      <c r="C17" s="255">
        <v>81</v>
      </c>
      <c r="D17" s="279">
        <v>80</v>
      </c>
      <c r="E17" s="255">
        <f t="shared" si="1"/>
        <v>-1</v>
      </c>
      <c r="F17" s="256">
        <f t="shared" si="0"/>
        <v>-1.2345679012345678</v>
      </c>
    </row>
    <row r="18" spans="1:6" ht="15" customHeight="1">
      <c r="A18" s="278" t="s">
        <v>29</v>
      </c>
      <c r="B18" s="255">
        <v>55</v>
      </c>
      <c r="C18" s="255">
        <v>1712</v>
      </c>
      <c r="D18" s="279">
        <v>1358</v>
      </c>
      <c r="E18" s="255">
        <f t="shared" si="1"/>
        <v>-354</v>
      </c>
      <c r="F18" s="256">
        <f t="shared" si="0"/>
        <v>-20.677570093457945</v>
      </c>
    </row>
    <row r="19" spans="1:6" ht="15" customHeight="1">
      <c r="A19" s="278" t="s">
        <v>30</v>
      </c>
      <c r="B19" s="259">
        <v>80</v>
      </c>
      <c r="C19" s="259">
        <v>67</v>
      </c>
      <c r="D19" s="279">
        <v>75</v>
      </c>
      <c r="E19" s="255">
        <f t="shared" si="1"/>
        <v>8</v>
      </c>
      <c r="F19" s="256">
        <f t="shared" si="0"/>
        <v>11.940298507462686</v>
      </c>
    </row>
    <row r="20" spans="1:6" ht="15" customHeight="1">
      <c r="A20" s="278" t="s">
        <v>31</v>
      </c>
      <c r="B20" s="259"/>
      <c r="C20" s="259"/>
      <c r="D20" s="279"/>
      <c r="E20" s="255">
        <f t="shared" si="1"/>
        <v>0</v>
      </c>
      <c r="F20" s="256"/>
    </row>
    <row r="21" spans="1:6" ht="15" customHeight="1">
      <c r="A21" s="278" t="s">
        <v>32</v>
      </c>
      <c r="B21" s="259"/>
      <c r="C21" s="259"/>
      <c r="D21" s="279">
        <v>10</v>
      </c>
      <c r="E21" s="255">
        <f t="shared" si="1"/>
        <v>10</v>
      </c>
      <c r="F21" s="256"/>
    </row>
    <row r="22" spans="1:6" ht="15" customHeight="1">
      <c r="A22" s="278" t="s">
        <v>33</v>
      </c>
      <c r="B22" s="259"/>
      <c r="C22" s="259"/>
      <c r="D22" s="279">
        <v>893</v>
      </c>
      <c r="E22" s="255">
        <f t="shared" si="1"/>
        <v>893</v>
      </c>
      <c r="F22" s="256"/>
    </row>
    <row r="23" spans="1:6" ht="15" customHeight="1">
      <c r="A23" s="276" t="s">
        <v>34</v>
      </c>
      <c r="B23" s="259">
        <f>SUM(B24:B31)</f>
        <v>3320</v>
      </c>
      <c r="C23" s="259">
        <f>SUM(C24:C31)</f>
        <v>4534</v>
      </c>
      <c r="D23" s="259">
        <f>SUM(D24:D31)</f>
        <v>1818</v>
      </c>
      <c r="E23" s="280">
        <f>SUM(E24:E31)</f>
        <v>0</v>
      </c>
      <c r="F23" s="260"/>
    </row>
    <row r="24" spans="1:6" ht="15" customHeight="1">
      <c r="A24" s="278" t="s">
        <v>35</v>
      </c>
      <c r="B24" s="255">
        <v>1354</v>
      </c>
      <c r="C24" s="279">
        <v>1169</v>
      </c>
      <c r="D24" s="279">
        <v>313</v>
      </c>
      <c r="E24" s="255"/>
      <c r="F24" s="256">
        <f>E24/C24*100</f>
        <v>0</v>
      </c>
    </row>
    <row r="25" spans="1:6" ht="15" customHeight="1">
      <c r="A25" s="278" t="s">
        <v>36</v>
      </c>
      <c r="B25" s="255">
        <v>258</v>
      </c>
      <c r="C25" s="279">
        <v>400</v>
      </c>
      <c r="D25" s="279">
        <v>280</v>
      </c>
      <c r="E25" s="255"/>
      <c r="F25" s="256">
        <f aca="true" t="shared" si="2" ref="F25:F33">E25/C25*100</f>
        <v>0</v>
      </c>
    </row>
    <row r="26" spans="1:6" ht="15" customHeight="1">
      <c r="A26" s="278" t="s">
        <v>37</v>
      </c>
      <c r="B26" s="255">
        <v>128</v>
      </c>
      <c r="C26" s="279">
        <v>246</v>
      </c>
      <c r="D26" s="279">
        <v>172</v>
      </c>
      <c r="E26" s="255"/>
      <c r="F26" s="256">
        <f t="shared" si="2"/>
        <v>0</v>
      </c>
    </row>
    <row r="27" spans="1:6" ht="15" customHeight="1">
      <c r="A27" s="278" t="s">
        <v>38</v>
      </c>
      <c r="B27" s="255"/>
      <c r="C27" s="279"/>
      <c r="D27" s="279"/>
      <c r="E27" s="255"/>
      <c r="F27" s="256"/>
    </row>
    <row r="28" spans="1:6" ht="15" customHeight="1">
      <c r="A28" s="278" t="s">
        <v>39</v>
      </c>
      <c r="B28" s="255">
        <v>224</v>
      </c>
      <c r="C28" s="279">
        <v>1765</v>
      </c>
      <c r="D28" s="279">
        <v>383</v>
      </c>
      <c r="E28" s="255"/>
      <c r="F28" s="256">
        <f t="shared" si="2"/>
        <v>0</v>
      </c>
    </row>
    <row r="29" spans="1:6" ht="15" customHeight="1">
      <c r="A29" s="278" t="s">
        <v>40</v>
      </c>
      <c r="B29" s="255"/>
      <c r="C29" s="279"/>
      <c r="D29" s="279"/>
      <c r="E29" s="255"/>
      <c r="F29" s="256"/>
    </row>
    <row r="30" spans="1:6" ht="15" customHeight="1">
      <c r="A30" s="278" t="s">
        <v>41</v>
      </c>
      <c r="B30" s="255"/>
      <c r="C30" s="281"/>
      <c r="D30" s="281"/>
      <c r="E30" s="255"/>
      <c r="F30" s="256"/>
    </row>
    <row r="31" spans="1:6" ht="15" customHeight="1">
      <c r="A31" s="278" t="s">
        <v>42</v>
      </c>
      <c r="B31" s="255">
        <v>1356</v>
      </c>
      <c r="C31" s="279">
        <v>954</v>
      </c>
      <c r="D31" s="279">
        <v>670</v>
      </c>
      <c r="E31" s="255"/>
      <c r="F31" s="256">
        <f t="shared" si="2"/>
        <v>0</v>
      </c>
    </row>
    <row r="32" spans="1:6" ht="15" customHeight="1">
      <c r="A32" s="278"/>
      <c r="B32" s="255"/>
      <c r="C32" s="255"/>
      <c r="D32" s="255"/>
      <c r="E32" s="255"/>
      <c r="F32" s="256"/>
    </row>
    <row r="33" spans="1:6" ht="15" customHeight="1">
      <c r="A33" s="282" t="s">
        <v>43</v>
      </c>
      <c r="B33" s="283">
        <f>SUM(B23,B5)</f>
        <v>10617</v>
      </c>
      <c r="C33" s="283">
        <f>SUM(C23,C5)</f>
        <v>10617</v>
      </c>
      <c r="D33" s="283">
        <f>SUM(D23,D5)</f>
        <v>8661</v>
      </c>
      <c r="E33" s="280">
        <f>D33-B33</f>
        <v>-1956</v>
      </c>
      <c r="F33" s="260">
        <f>E33/C33*100</f>
        <v>-18.423283413393616</v>
      </c>
    </row>
    <row r="34" spans="1:6" ht="15" customHeight="1">
      <c r="A34" s="282"/>
      <c r="B34" s="283"/>
      <c r="C34" s="283"/>
      <c r="D34" s="283"/>
      <c r="E34" s="280"/>
      <c r="F34" s="260"/>
    </row>
    <row r="35" spans="1:6" s="244" customFormat="1" ht="15" customHeight="1">
      <c r="A35" s="284" t="s">
        <v>44</v>
      </c>
      <c r="B35" s="285">
        <f>B36</f>
        <v>73502</v>
      </c>
      <c r="C35" s="285">
        <f>C36</f>
        <v>143842</v>
      </c>
      <c r="D35" s="285">
        <f>D36</f>
        <v>67127</v>
      </c>
      <c r="E35" s="285">
        <f>SUM(E36,E43:E44)</f>
        <v>0</v>
      </c>
      <c r="F35" s="256"/>
    </row>
    <row r="36" spans="1:6" ht="15" customHeight="1">
      <c r="A36" s="284" t="s">
        <v>45</v>
      </c>
      <c r="B36" s="255">
        <f>B37+B38+B39</f>
        <v>73502</v>
      </c>
      <c r="C36" s="255">
        <f>C37+C38+C39</f>
        <v>143842</v>
      </c>
      <c r="D36" s="255">
        <f>D37+D38+D39</f>
        <v>67127</v>
      </c>
      <c r="E36" s="286"/>
      <c r="F36" s="256"/>
    </row>
    <row r="37" spans="1:6" ht="15" customHeight="1">
      <c r="A37" s="284" t="s">
        <v>46</v>
      </c>
      <c r="B37" s="255">
        <v>1318</v>
      </c>
      <c r="C37" s="255">
        <v>1319</v>
      </c>
      <c r="D37" s="255">
        <v>1319</v>
      </c>
      <c r="E37" s="287"/>
      <c r="F37" s="256"/>
    </row>
    <row r="38" spans="1:6" ht="15" customHeight="1">
      <c r="A38" s="284" t="s">
        <v>47</v>
      </c>
      <c r="B38" s="255">
        <v>64993</v>
      </c>
      <c r="C38" s="255">
        <v>73391</v>
      </c>
      <c r="D38" s="255">
        <v>65808</v>
      </c>
      <c r="E38" s="287"/>
      <c r="F38" s="256"/>
    </row>
    <row r="39" spans="1:6" ht="15" customHeight="1">
      <c r="A39" s="284" t="s">
        <v>48</v>
      </c>
      <c r="B39" s="255">
        <v>7191</v>
      </c>
      <c r="C39" s="255">
        <v>69132</v>
      </c>
      <c r="D39" s="255"/>
      <c r="E39" s="255"/>
      <c r="F39" s="256"/>
    </row>
    <row r="40" spans="1:6" ht="15" customHeight="1">
      <c r="A40" s="288" t="s">
        <v>49</v>
      </c>
      <c r="B40" s="255"/>
      <c r="C40" s="255"/>
      <c r="D40" s="255"/>
      <c r="E40" s="285"/>
      <c r="F40" s="256"/>
    </row>
    <row r="41" spans="1:6" ht="15" customHeight="1">
      <c r="A41" s="288" t="s">
        <v>50</v>
      </c>
      <c r="B41" s="255"/>
      <c r="C41" s="255">
        <v>3600</v>
      </c>
      <c r="D41" s="255"/>
      <c r="E41" s="285"/>
      <c r="F41" s="256"/>
    </row>
    <row r="42" spans="1:6" ht="15" customHeight="1">
      <c r="A42" s="252" t="s">
        <v>51</v>
      </c>
      <c r="B42" s="255"/>
      <c r="C42" s="255"/>
      <c r="D42" s="255"/>
      <c r="E42" s="285"/>
      <c r="F42" s="256"/>
    </row>
    <row r="43" spans="1:6" ht="15" customHeight="1">
      <c r="A43" s="288" t="s">
        <v>52</v>
      </c>
      <c r="B43" s="257">
        <v>88</v>
      </c>
      <c r="C43" s="257">
        <v>87</v>
      </c>
      <c r="D43" s="257"/>
      <c r="E43" s="285"/>
      <c r="F43" s="256"/>
    </row>
    <row r="44" spans="1:6" ht="15" customHeight="1">
      <c r="A44" s="288" t="s">
        <v>53</v>
      </c>
      <c r="B44" s="255"/>
      <c r="C44" s="255"/>
      <c r="D44" s="255"/>
      <c r="E44" s="285"/>
      <c r="F44" s="256"/>
    </row>
    <row r="45" spans="1:6" ht="15" customHeight="1">
      <c r="A45" s="288"/>
      <c r="B45" s="255"/>
      <c r="C45" s="255"/>
      <c r="D45" s="255"/>
      <c r="E45" s="285"/>
      <c r="F45" s="256"/>
    </row>
    <row r="46" spans="1:6" ht="15" customHeight="1">
      <c r="A46" s="288"/>
      <c r="B46" s="255"/>
      <c r="C46" s="255"/>
      <c r="D46" s="255"/>
      <c r="E46" s="285"/>
      <c r="F46" s="256"/>
    </row>
    <row r="47" spans="1:6" ht="15" customHeight="1">
      <c r="A47" s="282" t="s">
        <v>54</v>
      </c>
      <c r="B47" s="259">
        <f>B33+B35+B43+B44+B41+B42+B40</f>
        <v>84207</v>
      </c>
      <c r="C47" s="259">
        <f>C33+C35+C43+C44+C41+C42+C40</f>
        <v>158146</v>
      </c>
      <c r="D47" s="259">
        <f>D33+D35+D43+D44+D41+D42+D40</f>
        <v>75788</v>
      </c>
      <c r="E47" s="280"/>
      <c r="F47" s="289"/>
    </row>
    <row r="48" spans="2:6" ht="15.75">
      <c r="B48" s="290"/>
      <c r="C48" s="290"/>
      <c r="D48" s="290"/>
      <c r="E48" s="290"/>
      <c r="F48" s="290"/>
    </row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</sheetData>
  <sheetProtection/>
  <mergeCells count="2">
    <mergeCell ref="A1:F1"/>
    <mergeCell ref="E3:F3"/>
  </mergeCells>
  <printOptions horizontalCentered="1" verticalCentered="1"/>
  <pageMargins left="0.55" right="0.55" top="0.71" bottom="0.71" header="0.39" footer="0.39"/>
  <pageSetup firstPageNumber="1" useFirstPageNumber="1" horizontalDpi="600" verticalDpi="600" orientation="portrait" paperSize="9" scale="99"/>
  <headerFooter alignWithMargins="0">
    <oddFooter>&amp;C&amp;"黑体,粗体"&amp;12—&amp;P—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showZeros="0" workbookViewId="0" topLeftCell="A1">
      <pane xSplit="1" ySplit="4" topLeftCell="B5" activePane="bottomRight" state="frozen"/>
      <selection pane="bottomRight" activeCell="M23" sqref="M23"/>
    </sheetView>
  </sheetViews>
  <sheetFormatPr defaultColWidth="9.00390625" defaultRowHeight="15.75"/>
  <cols>
    <col min="1" max="1" width="27.375" style="0" customWidth="1"/>
    <col min="2" max="2" width="11.25390625" style="244" customWidth="1"/>
    <col min="3" max="3" width="11.75390625" style="244" customWidth="1"/>
    <col min="4" max="4" width="10.625" style="0" hidden="1" customWidth="1"/>
    <col min="5" max="5" width="11.25390625" style="0" customWidth="1"/>
    <col min="6" max="6" width="10.625" style="0" customWidth="1"/>
  </cols>
  <sheetData>
    <row r="1" spans="1:6" ht="24">
      <c r="A1" s="245" t="s">
        <v>55</v>
      </c>
      <c r="B1" s="245"/>
      <c r="C1" s="245"/>
      <c r="D1" s="245"/>
      <c r="E1" s="245"/>
      <c r="F1" s="245"/>
    </row>
    <row r="2" spans="1:6" ht="16.5" customHeight="1">
      <c r="A2" s="246"/>
      <c r="B2" s="246"/>
      <c r="C2" s="246"/>
      <c r="D2" s="246"/>
      <c r="E2" s="246"/>
      <c r="F2" s="246"/>
    </row>
    <row r="3" spans="1:6" ht="15.75">
      <c r="A3" s="247"/>
      <c r="B3" s="248"/>
      <c r="C3" s="248"/>
      <c r="D3" s="248"/>
      <c r="E3" s="249" t="s">
        <v>9</v>
      </c>
      <c r="F3" s="249"/>
    </row>
    <row r="4" spans="1:6" ht="31.5" customHeight="1">
      <c r="A4" s="250" t="s">
        <v>10</v>
      </c>
      <c r="B4" s="251" t="s">
        <v>11</v>
      </c>
      <c r="C4" s="251" t="s">
        <v>13</v>
      </c>
      <c r="D4" s="251" t="s">
        <v>56</v>
      </c>
      <c r="E4" s="251" t="s">
        <v>57</v>
      </c>
      <c r="F4" s="251" t="s">
        <v>58</v>
      </c>
    </row>
    <row r="5" spans="1:6" ht="15.75">
      <c r="A5" s="252" t="s">
        <v>59</v>
      </c>
      <c r="B5" s="253">
        <v>8843</v>
      </c>
      <c r="C5" s="253">
        <v>10055</v>
      </c>
      <c r="D5" s="254">
        <v>259226</v>
      </c>
      <c r="E5" s="255">
        <f>SUM(C5-B5)</f>
        <v>1212</v>
      </c>
      <c r="F5" s="256">
        <f>C5/B5*100-100</f>
        <v>13.705755965170184</v>
      </c>
    </row>
    <row r="6" spans="1:6" ht="15.75">
      <c r="A6" s="252" t="s">
        <v>60</v>
      </c>
      <c r="B6" s="253">
        <v>0</v>
      </c>
      <c r="C6" s="253"/>
      <c r="D6" s="254">
        <v>0</v>
      </c>
      <c r="E6" s="255">
        <f aca="true" t="shared" si="0" ref="E6:E28">SUM(C6-B6)</f>
        <v>0</v>
      </c>
      <c r="F6" s="256"/>
    </row>
    <row r="7" spans="1:6" ht="15.75">
      <c r="A7" s="252" t="s">
        <v>61</v>
      </c>
      <c r="B7" s="253">
        <v>40</v>
      </c>
      <c r="C7" s="253">
        <v>58</v>
      </c>
      <c r="D7" s="254">
        <v>4967</v>
      </c>
      <c r="E7" s="255">
        <f t="shared" si="0"/>
        <v>18</v>
      </c>
      <c r="F7" s="256">
        <f aca="true" t="shared" si="1" ref="F7:F30">C7/B7*100-100</f>
        <v>45</v>
      </c>
    </row>
    <row r="8" spans="1:6" ht="15.75">
      <c r="A8" s="252" t="s">
        <v>62</v>
      </c>
      <c r="B8" s="253">
        <v>3683</v>
      </c>
      <c r="C8" s="253">
        <v>4089</v>
      </c>
      <c r="D8" s="254">
        <v>349751</v>
      </c>
      <c r="E8" s="255">
        <f t="shared" si="0"/>
        <v>406</v>
      </c>
      <c r="F8" s="256">
        <f t="shared" si="1"/>
        <v>11.023622047244103</v>
      </c>
    </row>
    <row r="9" spans="1:6" ht="15.75">
      <c r="A9" s="252" t="s">
        <v>63</v>
      </c>
      <c r="B9" s="253">
        <v>15991</v>
      </c>
      <c r="C9" s="253">
        <v>14706</v>
      </c>
      <c r="D9" s="254">
        <v>240373</v>
      </c>
      <c r="E9" s="255">
        <f t="shared" si="0"/>
        <v>-1285</v>
      </c>
      <c r="F9" s="256">
        <f t="shared" si="1"/>
        <v>-8.035770120692888</v>
      </c>
    </row>
    <row r="10" spans="1:6" ht="15.75">
      <c r="A10" s="252" t="s">
        <v>64</v>
      </c>
      <c r="B10" s="253">
        <v>20</v>
      </c>
      <c r="C10" s="253">
        <v>30</v>
      </c>
      <c r="D10" s="254">
        <v>54890</v>
      </c>
      <c r="E10" s="255">
        <f t="shared" si="0"/>
        <v>10</v>
      </c>
      <c r="F10" s="256">
        <f t="shared" si="1"/>
        <v>50</v>
      </c>
    </row>
    <row r="11" spans="1:6" ht="15.75">
      <c r="A11" s="252" t="s">
        <v>65</v>
      </c>
      <c r="B11" s="253">
        <v>1335</v>
      </c>
      <c r="C11" s="253">
        <v>1873</v>
      </c>
      <c r="D11" s="254">
        <v>114168</v>
      </c>
      <c r="E11" s="255">
        <f t="shared" si="0"/>
        <v>538</v>
      </c>
      <c r="F11" s="256">
        <f t="shared" si="1"/>
        <v>40.29962546816478</v>
      </c>
    </row>
    <row r="12" spans="1:6" ht="15.75">
      <c r="A12" s="252" t="s">
        <v>66</v>
      </c>
      <c r="B12" s="253">
        <v>23167</v>
      </c>
      <c r="C12" s="253">
        <v>15964</v>
      </c>
      <c r="D12" s="254">
        <v>645170</v>
      </c>
      <c r="E12" s="255">
        <f t="shared" si="0"/>
        <v>-7203</v>
      </c>
      <c r="F12" s="256">
        <f t="shared" si="1"/>
        <v>-31.091638969223467</v>
      </c>
    </row>
    <row r="13" spans="1:6" ht="15.75">
      <c r="A13" s="252" t="s">
        <v>67</v>
      </c>
      <c r="B13" s="253">
        <v>9566</v>
      </c>
      <c r="C13" s="253">
        <v>6711</v>
      </c>
      <c r="D13" s="254">
        <v>201371</v>
      </c>
      <c r="E13" s="255">
        <f t="shared" si="0"/>
        <v>-2855</v>
      </c>
      <c r="F13" s="256">
        <f t="shared" si="1"/>
        <v>-29.845285385741178</v>
      </c>
    </row>
    <row r="14" spans="1:6" ht="15.75">
      <c r="A14" s="252" t="s">
        <v>68</v>
      </c>
      <c r="B14" s="253">
        <v>1426</v>
      </c>
      <c r="C14" s="253">
        <v>1314</v>
      </c>
      <c r="D14" s="254">
        <v>193499</v>
      </c>
      <c r="E14" s="255">
        <f t="shared" si="0"/>
        <v>-112</v>
      </c>
      <c r="F14" s="256">
        <f t="shared" si="1"/>
        <v>-7.854137447405336</v>
      </c>
    </row>
    <row r="15" spans="1:7" ht="15.75">
      <c r="A15" s="252" t="s">
        <v>69</v>
      </c>
      <c r="B15" s="253">
        <v>1615</v>
      </c>
      <c r="C15" s="253">
        <v>2440</v>
      </c>
      <c r="D15" s="254">
        <v>4989</v>
      </c>
      <c r="E15" s="255">
        <f t="shared" si="0"/>
        <v>825</v>
      </c>
      <c r="F15" s="256">
        <f t="shared" si="1"/>
        <v>51.08359133126933</v>
      </c>
      <c r="G15" s="244"/>
    </row>
    <row r="16" spans="1:7" ht="15.75">
      <c r="A16" s="252" t="s">
        <v>70</v>
      </c>
      <c r="B16" s="253">
        <v>10315</v>
      </c>
      <c r="C16" s="253">
        <v>11635</v>
      </c>
      <c r="D16" s="254">
        <v>324915</v>
      </c>
      <c r="E16" s="255">
        <f t="shared" si="0"/>
        <v>1320</v>
      </c>
      <c r="F16" s="256">
        <f t="shared" si="1"/>
        <v>12.796897721764424</v>
      </c>
      <c r="G16" s="244"/>
    </row>
    <row r="17" spans="1:6" ht="15" customHeight="1">
      <c r="A17" s="252" t="s">
        <v>71</v>
      </c>
      <c r="B17" s="253">
        <v>685</v>
      </c>
      <c r="C17" s="253">
        <v>656</v>
      </c>
      <c r="D17" s="254">
        <v>1699235</v>
      </c>
      <c r="E17" s="255">
        <f t="shared" si="0"/>
        <v>-29</v>
      </c>
      <c r="F17" s="256">
        <f t="shared" si="1"/>
        <v>-4.233576642335763</v>
      </c>
    </row>
    <row r="18" spans="1:6" ht="15.75">
      <c r="A18" s="252" t="s">
        <v>72</v>
      </c>
      <c r="B18" s="253">
        <v>10</v>
      </c>
      <c r="C18" s="253">
        <v>15</v>
      </c>
      <c r="D18" s="254">
        <v>264161</v>
      </c>
      <c r="E18" s="255">
        <f t="shared" si="0"/>
        <v>5</v>
      </c>
      <c r="F18" s="256">
        <f t="shared" si="1"/>
        <v>50</v>
      </c>
    </row>
    <row r="19" spans="1:6" ht="15.75">
      <c r="A19" s="252" t="s">
        <v>73</v>
      </c>
      <c r="B19" s="253">
        <v>234</v>
      </c>
      <c r="C19" s="253">
        <v>99</v>
      </c>
      <c r="D19" s="254">
        <v>46341</v>
      </c>
      <c r="E19" s="255">
        <f t="shared" si="0"/>
        <v>-135</v>
      </c>
      <c r="F19" s="256">
        <f t="shared" si="1"/>
        <v>-57.69230769230769</v>
      </c>
    </row>
    <row r="20" spans="1:6" ht="15.75">
      <c r="A20" s="252" t="s">
        <v>74</v>
      </c>
      <c r="B20" s="253"/>
      <c r="C20" s="253"/>
      <c r="D20" s="254">
        <v>55341</v>
      </c>
      <c r="E20" s="255">
        <f t="shared" si="0"/>
        <v>0</v>
      </c>
      <c r="F20" s="256"/>
    </row>
    <row r="21" spans="1:6" ht="15.75">
      <c r="A21" s="252" t="s">
        <v>75</v>
      </c>
      <c r="B21" s="253">
        <v>0</v>
      </c>
      <c r="C21" s="253"/>
      <c r="D21" s="254">
        <v>0</v>
      </c>
      <c r="E21" s="255">
        <f t="shared" si="0"/>
        <v>0</v>
      </c>
      <c r="F21" s="256"/>
    </row>
    <row r="22" spans="1:6" ht="15.75">
      <c r="A22" s="252" t="s">
        <v>76</v>
      </c>
      <c r="B22" s="253">
        <v>151</v>
      </c>
      <c r="C22" s="253">
        <v>248</v>
      </c>
      <c r="D22" s="254">
        <v>113073</v>
      </c>
      <c r="E22" s="255">
        <f t="shared" si="0"/>
        <v>97</v>
      </c>
      <c r="F22" s="256">
        <f t="shared" si="1"/>
        <v>64.23841059602648</v>
      </c>
    </row>
    <row r="23" spans="1:6" ht="15.75">
      <c r="A23" s="252" t="s">
        <v>77</v>
      </c>
      <c r="B23" s="253">
        <v>1569</v>
      </c>
      <c r="C23" s="253">
        <v>2379</v>
      </c>
      <c r="D23" s="254">
        <v>61455</v>
      </c>
      <c r="E23" s="255">
        <f t="shared" si="0"/>
        <v>810</v>
      </c>
      <c r="F23" s="256">
        <f t="shared" si="1"/>
        <v>51.62523900573615</v>
      </c>
    </row>
    <row r="24" spans="1:6" ht="15.75">
      <c r="A24" s="252" t="s">
        <v>78</v>
      </c>
      <c r="B24" s="253"/>
      <c r="C24" s="253"/>
      <c r="D24" s="254">
        <v>53759</v>
      </c>
      <c r="E24" s="255">
        <f t="shared" si="0"/>
        <v>0</v>
      </c>
      <c r="F24" s="256"/>
    </row>
    <row r="25" spans="1:6" ht="15.75">
      <c r="A25" s="252" t="s">
        <v>79</v>
      </c>
      <c r="B25" s="253">
        <v>1000</v>
      </c>
      <c r="C25" s="253">
        <v>1200</v>
      </c>
      <c r="D25" s="254">
        <v>30000</v>
      </c>
      <c r="E25" s="255">
        <f t="shared" si="0"/>
        <v>200</v>
      </c>
      <c r="F25" s="256">
        <f t="shared" si="1"/>
        <v>20</v>
      </c>
    </row>
    <row r="26" spans="1:6" ht="15.75">
      <c r="A26" s="252" t="s">
        <v>80</v>
      </c>
      <c r="B26" s="253"/>
      <c r="C26" s="253">
        <v>256</v>
      </c>
      <c r="D26" s="254"/>
      <c r="E26" s="255"/>
      <c r="F26" s="256"/>
    </row>
    <row r="27" spans="1:6" ht="15.75">
      <c r="A27" s="252" t="s">
        <v>81</v>
      </c>
      <c r="B27" s="253">
        <v>3806</v>
      </c>
      <c r="C27" s="253">
        <v>972</v>
      </c>
      <c r="D27" s="254">
        <v>284224</v>
      </c>
      <c r="E27" s="255">
        <f>SUM(C27-B27)</f>
        <v>-2834</v>
      </c>
      <c r="F27" s="256">
        <f>C27/B27*100-100</f>
        <v>-74.4613767735155</v>
      </c>
    </row>
    <row r="28" spans="1:6" ht="15.75">
      <c r="A28" s="252" t="s">
        <v>82</v>
      </c>
      <c r="B28" s="253"/>
      <c r="C28" s="253"/>
      <c r="D28" s="254"/>
      <c r="E28" s="255">
        <f>SUM(C28-B28)</f>
        <v>0</v>
      </c>
      <c r="F28" s="256"/>
    </row>
    <row r="29" spans="1:6" ht="15.75">
      <c r="A29" s="252" t="s">
        <v>83</v>
      </c>
      <c r="B29" s="253">
        <v>751</v>
      </c>
      <c r="C29" s="253">
        <v>1088</v>
      </c>
      <c r="D29" s="255">
        <v>293882</v>
      </c>
      <c r="E29" s="255">
        <f>SUM(C29-B29)</f>
        <v>337</v>
      </c>
      <c r="F29" s="256">
        <f>C29/B29*100-100</f>
        <v>44.87350199733689</v>
      </c>
    </row>
    <row r="30" spans="1:6" ht="15.75">
      <c r="A30" s="198"/>
      <c r="B30" s="257"/>
      <c r="C30" s="257"/>
      <c r="D30" s="257"/>
      <c r="E30" s="255">
        <f>C30-B30</f>
        <v>0</v>
      </c>
      <c r="F30" s="256"/>
    </row>
    <row r="31" spans="1:6" ht="15.75">
      <c r="A31" s="258" t="s">
        <v>84</v>
      </c>
      <c r="B31" s="259">
        <f>SUM(B5:B29)</f>
        <v>84207</v>
      </c>
      <c r="C31" s="259">
        <f>SUM(C5:C29)</f>
        <v>75788</v>
      </c>
      <c r="D31" s="259">
        <f>SUM(D5:D29)</f>
        <v>5294790</v>
      </c>
      <c r="E31" s="259">
        <f>C31-B31</f>
        <v>-8419</v>
      </c>
      <c r="F31" s="260">
        <f>C31/B31*100-100</f>
        <v>-9.997981165461297</v>
      </c>
    </row>
    <row r="32" spans="1:6" ht="15.75">
      <c r="A32" s="258"/>
      <c r="B32" s="259"/>
      <c r="C32" s="259"/>
      <c r="D32" s="259"/>
      <c r="E32" s="259"/>
      <c r="F32" s="256"/>
    </row>
    <row r="33" spans="1:6" ht="15.75">
      <c r="A33" s="261" t="s">
        <v>85</v>
      </c>
      <c r="B33" s="255">
        <f>SUM(B34,B36)</f>
        <v>0</v>
      </c>
      <c r="C33" s="255">
        <f>C34+C36</f>
        <v>0</v>
      </c>
      <c r="D33" s="255"/>
      <c r="E33" s="255">
        <f aca="true" t="shared" si="2" ref="E33:E39">C33-B33</f>
        <v>0</v>
      </c>
      <c r="F33" s="256"/>
    </row>
    <row r="34" spans="1:6" ht="15.75">
      <c r="A34" s="261" t="s">
        <v>86</v>
      </c>
      <c r="B34" s="255">
        <f>B35</f>
        <v>0</v>
      </c>
      <c r="C34" s="255">
        <f>C35</f>
        <v>0</v>
      </c>
      <c r="D34" s="255"/>
      <c r="E34" s="255">
        <f t="shared" si="2"/>
        <v>0</v>
      </c>
      <c r="F34" s="256"/>
    </row>
    <row r="35" spans="1:6" ht="15.75">
      <c r="A35" s="261" t="s">
        <v>87</v>
      </c>
      <c r="B35" s="255"/>
      <c r="C35" s="255"/>
      <c r="D35" s="255"/>
      <c r="E35" s="255">
        <f t="shared" si="2"/>
        <v>0</v>
      </c>
      <c r="F35" s="256"/>
    </row>
    <row r="36" spans="1:6" ht="15.75">
      <c r="A36" s="261" t="s">
        <v>88</v>
      </c>
      <c r="B36" s="255">
        <f>SUM(B37:B38,B39)</f>
        <v>0</v>
      </c>
      <c r="C36" s="255">
        <f>SUM(C37:C38,C39)</f>
        <v>0</v>
      </c>
      <c r="D36" s="255"/>
      <c r="E36" s="255">
        <f t="shared" si="2"/>
        <v>0</v>
      </c>
      <c r="F36" s="256"/>
    </row>
    <row r="37" spans="1:6" ht="15.75">
      <c r="A37" s="262" t="s">
        <v>89</v>
      </c>
      <c r="B37" s="255"/>
      <c r="C37" s="255"/>
      <c r="D37" s="255"/>
      <c r="E37" s="255">
        <f t="shared" si="2"/>
        <v>0</v>
      </c>
      <c r="F37" s="256"/>
    </row>
    <row r="38" spans="1:6" ht="15.75">
      <c r="A38" s="262" t="s">
        <v>90</v>
      </c>
      <c r="B38" s="255"/>
      <c r="C38" s="255"/>
      <c r="D38" s="255"/>
      <c r="E38" s="255">
        <f t="shared" si="2"/>
        <v>0</v>
      </c>
      <c r="F38" s="256"/>
    </row>
    <row r="39" spans="1:6" ht="15.75">
      <c r="A39" s="263" t="s">
        <v>91</v>
      </c>
      <c r="B39" s="255"/>
      <c r="C39" s="255"/>
      <c r="D39" s="255"/>
      <c r="E39" s="255">
        <f t="shared" si="2"/>
        <v>0</v>
      </c>
      <c r="F39" s="256"/>
    </row>
    <row r="40" spans="1:6" ht="15.75">
      <c r="A40" s="263" t="s">
        <v>92</v>
      </c>
      <c r="B40" s="255"/>
      <c r="C40" s="264"/>
      <c r="D40" s="255"/>
      <c r="E40" s="255"/>
      <c r="F40" s="256"/>
    </row>
    <row r="41" spans="1:6" ht="15.75">
      <c r="A41" s="265" t="s">
        <v>93</v>
      </c>
      <c r="B41" s="255"/>
      <c r="C41" s="255">
        <v>0</v>
      </c>
      <c r="D41" s="255"/>
      <c r="E41" s="255"/>
      <c r="F41" s="256"/>
    </row>
    <row r="42" spans="1:6" ht="15.75">
      <c r="A42" s="266" t="s">
        <v>94</v>
      </c>
      <c r="B42" s="255"/>
      <c r="C42" s="255"/>
      <c r="D42" s="255"/>
      <c r="E42" s="255"/>
      <c r="F42" s="256"/>
    </row>
    <row r="43" spans="1:6" ht="15.75">
      <c r="A43" s="267" t="s">
        <v>95</v>
      </c>
      <c r="B43" s="255"/>
      <c r="C43" s="255">
        <v>0</v>
      </c>
      <c r="D43" s="255"/>
      <c r="E43" s="255"/>
      <c r="F43" s="256"/>
    </row>
    <row r="44" spans="1:6" ht="15.75">
      <c r="A44" s="267"/>
      <c r="B44" s="255"/>
      <c r="C44" s="255"/>
      <c r="D44" s="255"/>
      <c r="E44" s="255"/>
      <c r="F44" s="256"/>
    </row>
    <row r="45" spans="1:6" ht="15.75">
      <c r="A45" s="267"/>
      <c r="B45" s="255"/>
      <c r="C45" s="255"/>
      <c r="D45" s="255"/>
      <c r="E45" s="255"/>
      <c r="F45" s="256"/>
    </row>
    <row r="46" spans="1:6" ht="15.75">
      <c r="A46" s="267"/>
      <c r="B46" s="255"/>
      <c r="C46" s="255"/>
      <c r="D46" s="255"/>
      <c r="E46" s="255"/>
      <c r="F46" s="256"/>
    </row>
    <row r="47" spans="1:6" ht="15.75">
      <c r="A47" s="268" t="s">
        <v>54</v>
      </c>
      <c r="B47" s="259">
        <f>B31+B33+B40+B41</f>
        <v>84207</v>
      </c>
      <c r="C47" s="259">
        <f>C31+C33+C40+C41</f>
        <v>75788</v>
      </c>
      <c r="D47" s="259"/>
      <c r="E47" s="259">
        <f>SUM(E31,E33,E41)</f>
        <v>-8419</v>
      </c>
      <c r="F47" s="260">
        <f>C47/B47*100-100</f>
        <v>-9.997981165461297</v>
      </c>
    </row>
    <row r="53" ht="15.75" hidden="1"/>
    <row r="54" ht="15.75" hidden="1"/>
    <row r="55" spans="1:6" ht="15.75" hidden="1">
      <c r="A55" s="269" t="s">
        <v>59</v>
      </c>
      <c r="B55" s="270">
        <v>110957</v>
      </c>
      <c r="C55" s="270">
        <v>149953.91</v>
      </c>
      <c r="D55" s="269"/>
      <c r="E55" s="269">
        <v>38996.91</v>
      </c>
      <c r="F55" s="271">
        <f aca="true" t="shared" si="3" ref="F55:F68">C55/B55*100-100</f>
        <v>35.14596645547374</v>
      </c>
    </row>
    <row r="56" spans="1:6" ht="15.75" hidden="1">
      <c r="A56" s="269" t="s">
        <v>61</v>
      </c>
      <c r="B56" s="270">
        <v>3600</v>
      </c>
      <c r="C56" s="270">
        <v>2608.86</v>
      </c>
      <c r="D56" s="269"/>
      <c r="E56" s="269">
        <v>-991.14</v>
      </c>
      <c r="F56" s="271">
        <f t="shared" si="3"/>
        <v>-27.531666666666666</v>
      </c>
    </row>
    <row r="57" spans="1:6" ht="15.75" hidden="1">
      <c r="A57" s="269" t="s">
        <v>62</v>
      </c>
      <c r="B57" s="270">
        <v>76959</v>
      </c>
      <c r="C57" s="270">
        <v>90687.91</v>
      </c>
      <c r="D57" s="269"/>
      <c r="E57" s="269">
        <v>13728.91</v>
      </c>
      <c r="F57" s="271">
        <f t="shared" si="3"/>
        <v>17.839252069283646</v>
      </c>
    </row>
    <row r="58" spans="1:6" ht="15.75" hidden="1">
      <c r="A58" s="269" t="s">
        <v>63</v>
      </c>
      <c r="B58" s="270">
        <v>233912</v>
      </c>
      <c r="C58" s="270">
        <v>307641.87</v>
      </c>
      <c r="D58" s="269"/>
      <c r="E58" s="269">
        <v>73729.87</v>
      </c>
      <c r="F58" s="271">
        <f t="shared" si="3"/>
        <v>31.52034525804578</v>
      </c>
    </row>
    <row r="59" spans="1:6" ht="15.75" hidden="1">
      <c r="A59" s="269" t="s">
        <v>64</v>
      </c>
      <c r="B59" s="270">
        <v>38990</v>
      </c>
      <c r="C59" s="270">
        <v>51221.51</v>
      </c>
      <c r="D59" s="269"/>
      <c r="E59" s="269">
        <v>12231.51</v>
      </c>
      <c r="F59" s="271">
        <f t="shared" si="3"/>
        <v>31.370889971787648</v>
      </c>
    </row>
    <row r="60" spans="1:6" ht="15.75" hidden="1">
      <c r="A60" s="269" t="s">
        <v>65</v>
      </c>
      <c r="B60" s="270">
        <v>40912</v>
      </c>
      <c r="C60" s="270">
        <v>56576.65</v>
      </c>
      <c r="D60" s="269"/>
      <c r="E60" s="269">
        <v>15664.65</v>
      </c>
      <c r="F60" s="271">
        <f t="shared" si="3"/>
        <v>38.288643918654685</v>
      </c>
    </row>
    <row r="61" spans="1:6" ht="15.75" hidden="1">
      <c r="A61" s="269" t="s">
        <v>66</v>
      </c>
      <c r="B61" s="270">
        <v>350650</v>
      </c>
      <c r="C61" s="270">
        <v>655639.65</v>
      </c>
      <c r="D61" s="269"/>
      <c r="E61" s="269">
        <v>304989.65</v>
      </c>
      <c r="F61" s="271">
        <f t="shared" si="3"/>
        <v>86.97836874376159</v>
      </c>
    </row>
    <row r="62" spans="1:6" ht="15.75" hidden="1">
      <c r="A62" s="269" t="s">
        <v>96</v>
      </c>
      <c r="B62" s="270">
        <v>144945</v>
      </c>
      <c r="C62" s="270">
        <v>167293.62</v>
      </c>
      <c r="D62" s="269"/>
      <c r="E62" s="269">
        <v>22348.62</v>
      </c>
      <c r="F62" s="271">
        <f t="shared" si="3"/>
        <v>15.418689847873338</v>
      </c>
    </row>
    <row r="63" spans="1:6" ht="15.75" hidden="1">
      <c r="A63" s="269" t="s">
        <v>97</v>
      </c>
      <c r="B63" s="270">
        <v>90846</v>
      </c>
      <c r="C63" s="270">
        <v>225017.05</v>
      </c>
      <c r="D63" s="269"/>
      <c r="E63" s="269">
        <v>134171.05</v>
      </c>
      <c r="F63" s="271">
        <f t="shared" si="3"/>
        <v>147.69065231270503</v>
      </c>
    </row>
    <row r="64" spans="1:6" ht="15.75" hidden="1">
      <c r="A64" s="269" t="s">
        <v>71</v>
      </c>
      <c r="B64" s="270">
        <v>139596</v>
      </c>
      <c r="C64" s="270">
        <v>296998.81</v>
      </c>
      <c r="D64" s="269"/>
      <c r="E64" s="269">
        <v>157402.81</v>
      </c>
      <c r="F64" s="271">
        <f t="shared" si="3"/>
        <v>112.75596005616205</v>
      </c>
    </row>
    <row r="65" spans="1:6" ht="15.75" hidden="1">
      <c r="A65" s="269" t="s">
        <v>70</v>
      </c>
      <c r="B65" s="270">
        <v>213129</v>
      </c>
      <c r="C65" s="270">
        <v>315286.1</v>
      </c>
      <c r="D65" s="269"/>
      <c r="E65" s="269">
        <v>102157.1</v>
      </c>
      <c r="F65" s="271">
        <f t="shared" si="3"/>
        <v>47.932050542159885</v>
      </c>
    </row>
    <row r="66" spans="1:6" ht="15.75" hidden="1">
      <c r="A66" s="269" t="s">
        <v>98</v>
      </c>
      <c r="B66" s="270">
        <v>223117</v>
      </c>
      <c r="C66" s="270">
        <v>275506.47</v>
      </c>
      <c r="D66" s="269"/>
      <c r="E66" s="269">
        <v>52389.47</v>
      </c>
      <c r="F66" s="271">
        <f t="shared" si="3"/>
        <v>23.48071639543376</v>
      </c>
    </row>
    <row r="67" spans="2:6" ht="15.75" hidden="1">
      <c r="B67" s="244">
        <f>SUM(B55:B66)</f>
        <v>1667613</v>
      </c>
      <c r="C67" s="244">
        <f>SUM(C55:C66)</f>
        <v>2594432.41</v>
      </c>
      <c r="E67">
        <f>SUM(E55:E66)</f>
        <v>926819.41</v>
      </c>
      <c r="F67" s="271">
        <f t="shared" si="3"/>
        <v>55.5776076343852</v>
      </c>
    </row>
    <row r="68" spans="2:6" ht="15.75" hidden="1">
      <c r="B68" s="272">
        <f>SUM(B31-B67)</f>
        <v>-1583406</v>
      </c>
      <c r="C68" s="272">
        <f>SUM(C31-C67)</f>
        <v>-2518644.41</v>
      </c>
      <c r="D68" s="273"/>
      <c r="E68" s="273">
        <f>SUM(E31-E67)</f>
        <v>-935238.41</v>
      </c>
      <c r="F68" s="271">
        <f t="shared" si="3"/>
        <v>59.0649782809968</v>
      </c>
    </row>
    <row r="69" ht="15.75" hidden="1"/>
    <row r="70" ht="15.75" hidden="1"/>
    <row r="71" ht="15.75" hidden="1"/>
  </sheetData>
  <sheetProtection/>
  <mergeCells count="2">
    <mergeCell ref="A1:F1"/>
    <mergeCell ref="E3:F3"/>
  </mergeCells>
  <printOptions horizontalCentered="1" verticalCentered="1"/>
  <pageMargins left="0.55" right="0.55" top="0.71" bottom="0.71" header="0.39" footer="0.39"/>
  <pageSetup firstPageNumber="2" useFirstPageNumber="1" horizontalDpi="600" verticalDpi="600" orientation="portrait" paperSize="9"/>
  <headerFooter alignWithMargins="0">
    <oddFooter>&amp;C&amp;"黑体,粗体"&amp;12—&amp;P—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Z1482"/>
  <sheetViews>
    <sheetView showZeros="0" view="pageBreakPreview" zoomScale="85" zoomScaleSheetLayoutView="85" workbookViewId="0" topLeftCell="A1">
      <pane ySplit="4" topLeftCell="A1260" activePane="bottomLeft" state="frozen"/>
      <selection pane="bottomLeft" activeCell="G1265" sqref="G1265"/>
    </sheetView>
  </sheetViews>
  <sheetFormatPr defaultColWidth="9.00390625" defaultRowHeight="14.25" customHeight="1"/>
  <cols>
    <col min="1" max="1" width="35.375" style="210" customWidth="1"/>
    <col min="2" max="3" width="10.625" style="211" customWidth="1"/>
    <col min="4" max="4" width="11.625" style="212" customWidth="1"/>
    <col min="5" max="5" width="11.875" style="213" customWidth="1"/>
    <col min="6" max="234" width="9.00390625" style="210" customWidth="1"/>
    <col min="235" max="16384" width="9.00390625" style="214" customWidth="1"/>
  </cols>
  <sheetData>
    <row r="1" spans="1:5" ht="18" customHeight="1">
      <c r="A1" s="215" t="s">
        <v>99</v>
      </c>
      <c r="B1" s="216"/>
      <c r="C1" s="216"/>
      <c r="D1" s="216"/>
      <c r="E1" s="216"/>
    </row>
    <row r="2" spans="1:5" s="205" customFormat="1" ht="14.25">
      <c r="A2" s="215"/>
      <c r="B2" s="216"/>
      <c r="C2" s="216"/>
      <c r="D2" s="216"/>
      <c r="E2" s="216"/>
    </row>
    <row r="3" spans="1:5" ht="20.25" customHeight="1">
      <c r="A3" s="217"/>
      <c r="B3" s="218"/>
      <c r="C3" s="218"/>
      <c r="D3" s="219" t="s">
        <v>9</v>
      </c>
      <c r="E3" s="220"/>
    </row>
    <row r="4" spans="1:234" s="206" customFormat="1" ht="36" customHeight="1">
      <c r="A4" s="221" t="s">
        <v>100</v>
      </c>
      <c r="B4" s="222" t="s">
        <v>101</v>
      </c>
      <c r="C4" s="222" t="s">
        <v>102</v>
      </c>
      <c r="D4" s="222" t="s">
        <v>103</v>
      </c>
      <c r="E4" s="223" t="s">
        <v>104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</row>
    <row r="5" spans="1:5" s="207" customFormat="1" ht="15.75" customHeight="1">
      <c r="A5" s="225" t="s">
        <v>105</v>
      </c>
      <c r="B5" s="226">
        <f>B6+B18+B27+B39+B51+B62+B73+B85+B94+B104+B119+B128+B139+B151+B161+B174+B181+B188+B197+B203+B210+B218+B225+B231+B237+B243+B249+B255</f>
        <v>8843</v>
      </c>
      <c r="C5" s="226">
        <f>C6+C18+C27+C39+C51+C62+C73+C85+C94+C104+C119+C128+C139+C151+C161+C174+C181+C188+C197+C203+C210+C218+C225+C231+C237+C243+C249+C255</f>
        <v>10055</v>
      </c>
      <c r="D5" s="226">
        <f aca="true" t="shared" si="0" ref="D5:D68">C5-B5</f>
        <v>1212</v>
      </c>
      <c r="E5" s="227">
        <f>D5/B5*100</f>
        <v>13.70575596517019</v>
      </c>
    </row>
    <row r="6" spans="1:5" ht="15.75" customHeight="1">
      <c r="A6" s="228" t="s">
        <v>106</v>
      </c>
      <c r="B6" s="229">
        <f>SUM(B7:B17)</f>
        <v>362</v>
      </c>
      <c r="C6" s="229">
        <f>SUM(C7:C17)</f>
        <v>366</v>
      </c>
      <c r="D6" s="226">
        <f t="shared" si="0"/>
        <v>4</v>
      </c>
      <c r="E6" s="227">
        <f>D6/B6*100</f>
        <v>1.1049723756906076</v>
      </c>
    </row>
    <row r="7" spans="1:5" ht="15.75" customHeight="1">
      <c r="A7" s="228" t="s">
        <v>107</v>
      </c>
      <c r="B7" s="229">
        <v>275</v>
      </c>
      <c r="C7" s="229">
        <v>274</v>
      </c>
      <c r="D7" s="226">
        <f t="shared" si="0"/>
        <v>-1</v>
      </c>
      <c r="E7" s="227">
        <f>D7/B7*100</f>
        <v>-0.36363636363636365</v>
      </c>
    </row>
    <row r="8" spans="1:5" ht="15.75" customHeight="1">
      <c r="A8" s="228" t="s">
        <v>108</v>
      </c>
      <c r="B8" s="229"/>
      <c r="C8" s="229"/>
      <c r="D8" s="226">
        <f t="shared" si="0"/>
        <v>0</v>
      </c>
      <c r="E8" s="227"/>
    </row>
    <row r="9" spans="1:5" ht="15.75" customHeight="1">
      <c r="A9" s="228" t="s">
        <v>109</v>
      </c>
      <c r="B9" s="229"/>
      <c r="C9" s="229"/>
      <c r="D9" s="226">
        <f t="shared" si="0"/>
        <v>0</v>
      </c>
      <c r="E9" s="227"/>
    </row>
    <row r="10" spans="1:5" ht="15.75" customHeight="1">
      <c r="A10" s="228" t="s">
        <v>110</v>
      </c>
      <c r="B10" s="229">
        <v>20</v>
      </c>
      <c r="C10" s="229">
        <v>25</v>
      </c>
      <c r="D10" s="226">
        <f t="shared" si="0"/>
        <v>5</v>
      </c>
      <c r="E10" s="227">
        <f>D10/B10*100</f>
        <v>25</v>
      </c>
    </row>
    <row r="11" spans="1:5" ht="15.75" customHeight="1">
      <c r="A11" s="228" t="s">
        <v>111</v>
      </c>
      <c r="B11" s="229"/>
      <c r="C11" s="229"/>
      <c r="D11" s="226">
        <f t="shared" si="0"/>
        <v>0</v>
      </c>
      <c r="E11" s="227"/>
    </row>
    <row r="12" spans="1:5" ht="15.75" customHeight="1">
      <c r="A12" s="228" t="s">
        <v>112</v>
      </c>
      <c r="B12" s="229"/>
      <c r="C12" s="229"/>
      <c r="D12" s="226">
        <f t="shared" si="0"/>
        <v>0</v>
      </c>
      <c r="E12" s="227"/>
    </row>
    <row r="13" spans="1:5" ht="15.75" customHeight="1">
      <c r="A13" s="228" t="s">
        <v>113</v>
      </c>
      <c r="B13" s="229">
        <v>15</v>
      </c>
      <c r="C13" s="229">
        <v>15</v>
      </c>
      <c r="D13" s="226">
        <f t="shared" si="0"/>
        <v>0</v>
      </c>
      <c r="E13" s="227"/>
    </row>
    <row r="14" spans="1:5" ht="15.75" customHeight="1">
      <c r="A14" s="228" t="s">
        <v>114</v>
      </c>
      <c r="B14" s="229">
        <v>32</v>
      </c>
      <c r="C14" s="229">
        <v>32</v>
      </c>
      <c r="D14" s="226">
        <f t="shared" si="0"/>
        <v>0</v>
      </c>
      <c r="E14" s="227">
        <f>D14/B14*100</f>
        <v>0</v>
      </c>
    </row>
    <row r="15" spans="1:5" ht="15.75" customHeight="1">
      <c r="A15" s="228" t="s">
        <v>115</v>
      </c>
      <c r="B15" s="229"/>
      <c r="C15" s="229"/>
      <c r="D15" s="226">
        <f t="shared" si="0"/>
        <v>0</v>
      </c>
      <c r="E15" s="227"/>
    </row>
    <row r="16" spans="1:5" ht="15.75" customHeight="1">
      <c r="A16" s="228" t="s">
        <v>116</v>
      </c>
      <c r="B16" s="229"/>
      <c r="C16" s="229"/>
      <c r="D16" s="226">
        <f t="shared" si="0"/>
        <v>0</v>
      </c>
      <c r="E16" s="227"/>
    </row>
    <row r="17" spans="1:5" ht="15.75" customHeight="1">
      <c r="A17" s="228" t="s">
        <v>117</v>
      </c>
      <c r="B17" s="229">
        <v>20</v>
      </c>
      <c r="C17" s="229">
        <v>20</v>
      </c>
      <c r="D17" s="226">
        <f t="shared" si="0"/>
        <v>0</v>
      </c>
      <c r="E17" s="227">
        <f>D17/B17*100</f>
        <v>0</v>
      </c>
    </row>
    <row r="18" spans="1:5" ht="15.75" customHeight="1">
      <c r="A18" s="228" t="s">
        <v>118</v>
      </c>
      <c r="B18" s="229">
        <f>SUM(B19:B26)</f>
        <v>233</v>
      </c>
      <c r="C18" s="229">
        <f>SUM(C19:C26)</f>
        <v>297</v>
      </c>
      <c r="D18" s="226">
        <f t="shared" si="0"/>
        <v>64</v>
      </c>
      <c r="E18" s="227">
        <f>D18/B18*100</f>
        <v>27.467811158798284</v>
      </c>
    </row>
    <row r="19" spans="1:5" ht="15.75" customHeight="1">
      <c r="A19" s="230" t="s">
        <v>107</v>
      </c>
      <c r="B19" s="229">
        <v>194</v>
      </c>
      <c r="C19" s="229">
        <v>260</v>
      </c>
      <c r="D19" s="226">
        <f t="shared" si="0"/>
        <v>66</v>
      </c>
      <c r="E19" s="227">
        <f>D19/B19*100</f>
        <v>34.02061855670103</v>
      </c>
    </row>
    <row r="20" spans="1:5" ht="15.75" customHeight="1">
      <c r="A20" s="230" t="s">
        <v>108</v>
      </c>
      <c r="B20" s="229"/>
      <c r="C20" s="229"/>
      <c r="D20" s="226">
        <f t="shared" si="0"/>
        <v>0</v>
      </c>
      <c r="E20" s="227"/>
    </row>
    <row r="21" spans="1:5" ht="15.75" customHeight="1">
      <c r="A21" s="230" t="s">
        <v>109</v>
      </c>
      <c r="B21" s="229"/>
      <c r="C21" s="229"/>
      <c r="D21" s="226">
        <f t="shared" si="0"/>
        <v>0</v>
      </c>
      <c r="E21" s="227"/>
    </row>
    <row r="22" spans="1:5" ht="15.75" customHeight="1">
      <c r="A22" s="230" t="s">
        <v>119</v>
      </c>
      <c r="B22" s="229">
        <v>21</v>
      </c>
      <c r="C22" s="229">
        <v>5</v>
      </c>
      <c r="D22" s="226">
        <f t="shared" si="0"/>
        <v>-16</v>
      </c>
      <c r="E22" s="227">
        <f>D22/B22*100</f>
        <v>-76.19047619047619</v>
      </c>
    </row>
    <row r="23" spans="1:5" ht="15.75" customHeight="1">
      <c r="A23" s="230" t="s">
        <v>120</v>
      </c>
      <c r="B23" s="229">
        <v>3</v>
      </c>
      <c r="C23" s="229">
        <v>3</v>
      </c>
      <c r="D23" s="226">
        <f t="shared" si="0"/>
        <v>0</v>
      </c>
      <c r="E23" s="227">
        <f>D23/B23*100</f>
        <v>0</v>
      </c>
    </row>
    <row r="24" spans="1:5" ht="15.75" customHeight="1">
      <c r="A24" s="230" t="s">
        <v>121</v>
      </c>
      <c r="B24" s="229">
        <v>9</v>
      </c>
      <c r="C24" s="229">
        <v>21</v>
      </c>
      <c r="D24" s="226">
        <f t="shared" si="0"/>
        <v>12</v>
      </c>
      <c r="E24" s="227">
        <f>D24/B24*100</f>
        <v>133.33333333333331</v>
      </c>
    </row>
    <row r="25" spans="1:5" ht="15.75" customHeight="1">
      <c r="A25" s="230" t="s">
        <v>116</v>
      </c>
      <c r="B25" s="229"/>
      <c r="C25" s="229"/>
      <c r="D25" s="226">
        <f t="shared" si="0"/>
        <v>0</v>
      </c>
      <c r="E25" s="227"/>
    </row>
    <row r="26" spans="1:5" ht="15.75" customHeight="1">
      <c r="A26" s="230" t="s">
        <v>122</v>
      </c>
      <c r="B26" s="229">
        <v>6</v>
      </c>
      <c r="C26" s="229">
        <v>8</v>
      </c>
      <c r="D26" s="226">
        <f t="shared" si="0"/>
        <v>2</v>
      </c>
      <c r="E26" s="227">
        <f>D26/B26*100</f>
        <v>33.33333333333333</v>
      </c>
    </row>
    <row r="27" spans="1:5" ht="15.75" customHeight="1">
      <c r="A27" s="230" t="s">
        <v>123</v>
      </c>
      <c r="B27" s="229">
        <f>SUM(B28:B38)</f>
        <v>3827</v>
      </c>
      <c r="C27" s="229">
        <f>SUM(C28:C38)</f>
        <v>3911</v>
      </c>
      <c r="D27" s="226">
        <f t="shared" si="0"/>
        <v>84</v>
      </c>
      <c r="E27" s="227">
        <f>D27/B27*100</f>
        <v>2.1949307551607005</v>
      </c>
    </row>
    <row r="28" spans="1:5" ht="15.75" customHeight="1">
      <c r="A28" s="230" t="s">
        <v>107</v>
      </c>
      <c r="B28" s="229">
        <v>3453</v>
      </c>
      <c r="C28" s="229">
        <v>3682</v>
      </c>
      <c r="D28" s="226">
        <f t="shared" si="0"/>
        <v>229</v>
      </c>
      <c r="E28" s="227">
        <f>D28/B28*100</f>
        <v>6.631914277439907</v>
      </c>
    </row>
    <row r="29" spans="1:5" ht="15.75" customHeight="1">
      <c r="A29" s="230" t="s">
        <v>108</v>
      </c>
      <c r="B29" s="229"/>
      <c r="C29" s="229"/>
      <c r="D29" s="226">
        <f t="shared" si="0"/>
        <v>0</v>
      </c>
      <c r="E29" s="227"/>
    </row>
    <row r="30" spans="1:5" ht="15.75" customHeight="1">
      <c r="A30" s="230" t="s">
        <v>109</v>
      </c>
      <c r="B30" s="229"/>
      <c r="C30" s="229"/>
      <c r="D30" s="226">
        <f t="shared" si="0"/>
        <v>0</v>
      </c>
      <c r="E30" s="227"/>
    </row>
    <row r="31" spans="1:5" ht="15.75" customHeight="1">
      <c r="A31" s="230" t="s">
        <v>124</v>
      </c>
      <c r="B31" s="229"/>
      <c r="C31" s="229"/>
      <c r="D31" s="226">
        <f t="shared" si="0"/>
        <v>0</v>
      </c>
      <c r="E31" s="227"/>
    </row>
    <row r="32" spans="1:5" ht="15.75" customHeight="1">
      <c r="A32" s="230" t="s">
        <v>125</v>
      </c>
      <c r="B32" s="229"/>
      <c r="C32" s="229"/>
      <c r="D32" s="226">
        <f t="shared" si="0"/>
        <v>0</v>
      </c>
      <c r="E32" s="227"/>
    </row>
    <row r="33" spans="1:5" ht="15.75" customHeight="1">
      <c r="A33" s="230" t="s">
        <v>126</v>
      </c>
      <c r="B33" s="229"/>
      <c r="C33" s="229"/>
      <c r="D33" s="226">
        <f t="shared" si="0"/>
        <v>0</v>
      </c>
      <c r="E33" s="227"/>
    </row>
    <row r="34" spans="1:5" ht="15.75" customHeight="1">
      <c r="A34" s="230" t="s">
        <v>127</v>
      </c>
      <c r="B34" s="229">
        <v>3</v>
      </c>
      <c r="C34" s="229">
        <v>5</v>
      </c>
      <c r="D34" s="226">
        <f t="shared" si="0"/>
        <v>2</v>
      </c>
      <c r="E34" s="227">
        <f>D34/B34*100</f>
        <v>66.66666666666666</v>
      </c>
    </row>
    <row r="35" spans="1:5" ht="15.75" customHeight="1">
      <c r="A35" s="230" t="s">
        <v>128</v>
      </c>
      <c r="B35" s="229">
        <v>4</v>
      </c>
      <c r="C35" s="229">
        <v>4</v>
      </c>
      <c r="D35" s="226">
        <f t="shared" si="0"/>
        <v>0</v>
      </c>
      <c r="E35" s="227">
        <f>D35/B35*100</f>
        <v>0</v>
      </c>
    </row>
    <row r="36" spans="1:5" ht="15.75" customHeight="1">
      <c r="A36" s="230" t="s">
        <v>129</v>
      </c>
      <c r="B36" s="229"/>
      <c r="C36" s="229"/>
      <c r="D36" s="226">
        <f t="shared" si="0"/>
        <v>0</v>
      </c>
      <c r="E36" s="227"/>
    </row>
    <row r="37" spans="1:5" ht="15.75" customHeight="1">
      <c r="A37" s="230" t="s">
        <v>116</v>
      </c>
      <c r="B37" s="229"/>
      <c r="C37" s="229"/>
      <c r="D37" s="226">
        <f t="shared" si="0"/>
        <v>0</v>
      </c>
      <c r="E37" s="227"/>
    </row>
    <row r="38" spans="1:5" ht="15.75" customHeight="1">
      <c r="A38" s="230" t="s">
        <v>130</v>
      </c>
      <c r="B38" s="229">
        <v>367</v>
      </c>
      <c r="C38" s="229">
        <v>220</v>
      </c>
      <c r="D38" s="226">
        <f t="shared" si="0"/>
        <v>-147</v>
      </c>
      <c r="E38" s="227">
        <f>D38/B38*100</f>
        <v>-40.05449591280654</v>
      </c>
    </row>
    <row r="39" spans="1:5" ht="15.75" customHeight="1">
      <c r="A39" s="230" t="s">
        <v>131</v>
      </c>
      <c r="B39" s="229">
        <f>SUM(B40:B50)</f>
        <v>452</v>
      </c>
      <c r="C39" s="229">
        <f>SUM(C40:C50)</f>
        <v>509</v>
      </c>
      <c r="D39" s="226">
        <f t="shared" si="0"/>
        <v>57</v>
      </c>
      <c r="E39" s="227">
        <f>D39/B39*100</f>
        <v>12.610619469026549</v>
      </c>
    </row>
    <row r="40" spans="1:5" ht="15.75" customHeight="1">
      <c r="A40" s="230" t="s">
        <v>107</v>
      </c>
      <c r="B40" s="229">
        <v>129</v>
      </c>
      <c r="C40" s="229">
        <v>189</v>
      </c>
      <c r="D40" s="226">
        <f t="shared" si="0"/>
        <v>60</v>
      </c>
      <c r="E40" s="227">
        <f>D40/B40*100</f>
        <v>46.51162790697674</v>
      </c>
    </row>
    <row r="41" spans="1:5" ht="15.75" customHeight="1">
      <c r="A41" s="230" t="s">
        <v>108</v>
      </c>
      <c r="B41" s="229"/>
      <c r="C41" s="229"/>
      <c r="D41" s="226">
        <f t="shared" si="0"/>
        <v>0</v>
      </c>
      <c r="E41" s="227"/>
    </row>
    <row r="42" spans="1:5" ht="15.75" customHeight="1">
      <c r="A42" s="230" t="s">
        <v>109</v>
      </c>
      <c r="B42" s="229"/>
      <c r="C42" s="229"/>
      <c r="D42" s="226">
        <f t="shared" si="0"/>
        <v>0</v>
      </c>
      <c r="E42" s="227"/>
    </row>
    <row r="43" spans="1:5" ht="15.75" customHeight="1">
      <c r="A43" s="230" t="s">
        <v>132</v>
      </c>
      <c r="B43" s="229">
        <v>300</v>
      </c>
      <c r="C43" s="229">
        <v>300</v>
      </c>
      <c r="D43" s="226">
        <f t="shared" si="0"/>
        <v>0</v>
      </c>
      <c r="E43" s="227">
        <f>D43/B43*100</f>
        <v>0</v>
      </c>
    </row>
    <row r="44" spans="1:5" ht="15.75" customHeight="1">
      <c r="A44" s="230" t="s">
        <v>133</v>
      </c>
      <c r="B44" s="229"/>
      <c r="C44" s="229"/>
      <c r="D44" s="226">
        <f t="shared" si="0"/>
        <v>0</v>
      </c>
      <c r="E44" s="227"/>
    </row>
    <row r="45" spans="1:5" ht="15.75" customHeight="1">
      <c r="A45" s="230" t="s">
        <v>134</v>
      </c>
      <c r="B45" s="229"/>
      <c r="C45" s="229"/>
      <c r="D45" s="226">
        <f t="shared" si="0"/>
        <v>0</v>
      </c>
      <c r="E45" s="227"/>
    </row>
    <row r="46" spans="1:5" ht="15.75" customHeight="1">
      <c r="A46" s="230" t="s">
        <v>135</v>
      </c>
      <c r="B46" s="229"/>
      <c r="C46" s="229"/>
      <c r="D46" s="226">
        <f t="shared" si="0"/>
        <v>0</v>
      </c>
      <c r="E46" s="227"/>
    </row>
    <row r="47" spans="1:5" ht="15.75" customHeight="1">
      <c r="A47" s="230" t="s">
        <v>136</v>
      </c>
      <c r="B47" s="229">
        <v>3</v>
      </c>
      <c r="C47" s="229"/>
      <c r="D47" s="226">
        <f t="shared" si="0"/>
        <v>-3</v>
      </c>
      <c r="E47" s="227">
        <f>D47/B47*100</f>
        <v>-100</v>
      </c>
    </row>
    <row r="48" spans="1:5" ht="15.75" customHeight="1">
      <c r="A48" s="230" t="s">
        <v>137</v>
      </c>
      <c r="B48" s="229"/>
      <c r="C48" s="229"/>
      <c r="D48" s="226">
        <f t="shared" si="0"/>
        <v>0</v>
      </c>
      <c r="E48" s="227"/>
    </row>
    <row r="49" spans="1:5" ht="15.75" customHeight="1">
      <c r="A49" s="230" t="s">
        <v>116</v>
      </c>
      <c r="B49" s="229"/>
      <c r="C49" s="229"/>
      <c r="D49" s="226">
        <f t="shared" si="0"/>
        <v>0</v>
      </c>
      <c r="E49" s="227"/>
    </row>
    <row r="50" spans="1:5" ht="15.75" customHeight="1">
      <c r="A50" s="230" t="s">
        <v>138</v>
      </c>
      <c r="B50" s="229">
        <v>20</v>
      </c>
      <c r="C50" s="229">
        <v>20</v>
      </c>
      <c r="D50" s="226">
        <f t="shared" si="0"/>
        <v>0</v>
      </c>
      <c r="E50" s="227">
        <f>D50/B50*100</f>
        <v>0</v>
      </c>
    </row>
    <row r="51" spans="1:5" ht="15.75" customHeight="1">
      <c r="A51" s="230" t="s">
        <v>139</v>
      </c>
      <c r="B51" s="229">
        <f>SUM(B52:B61)</f>
        <v>121</v>
      </c>
      <c r="C51" s="229">
        <f>SUM(C52:C61)</f>
        <v>163</v>
      </c>
      <c r="D51" s="226">
        <f t="shared" si="0"/>
        <v>42</v>
      </c>
      <c r="E51" s="227">
        <f>D51/B51*100</f>
        <v>34.710743801652896</v>
      </c>
    </row>
    <row r="52" spans="1:5" ht="15.75" customHeight="1">
      <c r="A52" s="230" t="s">
        <v>107</v>
      </c>
      <c r="B52" s="229">
        <v>88</v>
      </c>
      <c r="C52" s="229">
        <v>106</v>
      </c>
      <c r="D52" s="226">
        <f t="shared" si="0"/>
        <v>18</v>
      </c>
      <c r="E52" s="227">
        <f>D52/B52*100</f>
        <v>20.454545454545457</v>
      </c>
    </row>
    <row r="53" spans="1:5" ht="15.75" customHeight="1">
      <c r="A53" s="230" t="s">
        <v>108</v>
      </c>
      <c r="B53" s="229"/>
      <c r="C53" s="229"/>
      <c r="D53" s="226">
        <f t="shared" si="0"/>
        <v>0</v>
      </c>
      <c r="E53" s="227"/>
    </row>
    <row r="54" spans="1:5" ht="15.75" customHeight="1">
      <c r="A54" s="230" t="s">
        <v>109</v>
      </c>
      <c r="B54" s="229"/>
      <c r="C54" s="229"/>
      <c r="D54" s="226">
        <f t="shared" si="0"/>
        <v>0</v>
      </c>
      <c r="E54" s="227"/>
    </row>
    <row r="55" spans="1:5" ht="15.75" customHeight="1">
      <c r="A55" s="230" t="s">
        <v>140</v>
      </c>
      <c r="B55" s="229"/>
      <c r="C55" s="229"/>
      <c r="D55" s="226">
        <f t="shared" si="0"/>
        <v>0</v>
      </c>
      <c r="E55" s="227"/>
    </row>
    <row r="56" spans="1:5" ht="15.75" customHeight="1">
      <c r="A56" s="230" t="s">
        <v>141</v>
      </c>
      <c r="B56" s="229">
        <v>3</v>
      </c>
      <c r="C56" s="229">
        <v>27</v>
      </c>
      <c r="D56" s="226">
        <f t="shared" si="0"/>
        <v>24</v>
      </c>
      <c r="E56" s="227">
        <f>D56/B56*100</f>
        <v>800</v>
      </c>
    </row>
    <row r="57" spans="1:5" ht="15.75" customHeight="1">
      <c r="A57" s="230" t="s">
        <v>142</v>
      </c>
      <c r="B57" s="229"/>
      <c r="C57" s="229"/>
      <c r="D57" s="226">
        <f t="shared" si="0"/>
        <v>0</v>
      </c>
      <c r="E57" s="227"/>
    </row>
    <row r="58" spans="1:5" ht="15.75" customHeight="1">
      <c r="A58" s="230" t="s">
        <v>143</v>
      </c>
      <c r="B58" s="229">
        <v>30</v>
      </c>
      <c r="C58" s="229">
        <v>30</v>
      </c>
      <c r="D58" s="226">
        <f t="shared" si="0"/>
        <v>0</v>
      </c>
      <c r="E58" s="227">
        <f>D58/B58*100</f>
        <v>0</v>
      </c>
    </row>
    <row r="59" spans="1:5" ht="15.75" customHeight="1">
      <c r="A59" s="230" t="s">
        <v>144</v>
      </c>
      <c r="B59" s="229"/>
      <c r="C59" s="229"/>
      <c r="D59" s="226">
        <f t="shared" si="0"/>
        <v>0</v>
      </c>
      <c r="E59" s="227"/>
    </row>
    <row r="60" spans="1:5" ht="15.75" customHeight="1">
      <c r="A60" s="230" t="s">
        <v>116</v>
      </c>
      <c r="B60" s="229"/>
      <c r="C60" s="229"/>
      <c r="D60" s="226">
        <f t="shared" si="0"/>
        <v>0</v>
      </c>
      <c r="E60" s="227"/>
    </row>
    <row r="61" spans="1:5" ht="15.75" customHeight="1">
      <c r="A61" s="230" t="s">
        <v>145</v>
      </c>
      <c r="B61" s="229"/>
      <c r="C61" s="229"/>
      <c r="D61" s="226">
        <f t="shared" si="0"/>
        <v>0</v>
      </c>
      <c r="E61" s="227"/>
    </row>
    <row r="62" spans="1:5" ht="15.75" customHeight="1">
      <c r="A62" s="230" t="s">
        <v>146</v>
      </c>
      <c r="B62" s="229">
        <f>SUM(B63:B72)</f>
        <v>648</v>
      </c>
      <c r="C62" s="229">
        <f>SUM(C63:C72)</f>
        <v>710</v>
      </c>
      <c r="D62" s="226">
        <f t="shared" si="0"/>
        <v>62</v>
      </c>
      <c r="E62" s="227">
        <f>D62/B62*100</f>
        <v>9.5679012345679</v>
      </c>
    </row>
    <row r="63" spans="1:5" ht="15.75" customHeight="1">
      <c r="A63" s="230" t="s">
        <v>107</v>
      </c>
      <c r="B63" s="229">
        <v>145</v>
      </c>
      <c r="C63" s="229">
        <v>195</v>
      </c>
      <c r="D63" s="226">
        <f t="shared" si="0"/>
        <v>50</v>
      </c>
      <c r="E63" s="227">
        <f>D63/B63*100</f>
        <v>34.48275862068966</v>
      </c>
    </row>
    <row r="64" spans="1:5" ht="15.75" customHeight="1">
      <c r="A64" s="230" t="s">
        <v>108</v>
      </c>
      <c r="B64" s="229">
        <v>115</v>
      </c>
      <c r="C64" s="229">
        <v>114</v>
      </c>
      <c r="D64" s="226">
        <f t="shared" si="0"/>
        <v>-1</v>
      </c>
      <c r="E64" s="227">
        <f>D64/B64*100</f>
        <v>-0.8695652173913043</v>
      </c>
    </row>
    <row r="65" spans="1:5" ht="15.75" customHeight="1">
      <c r="A65" s="230" t="s">
        <v>109</v>
      </c>
      <c r="B65" s="229"/>
      <c r="C65" s="229"/>
      <c r="D65" s="226">
        <f t="shared" si="0"/>
        <v>0</v>
      </c>
      <c r="E65" s="227"/>
    </row>
    <row r="66" spans="1:5" ht="15.75" customHeight="1">
      <c r="A66" s="230" t="s">
        <v>147</v>
      </c>
      <c r="B66" s="229"/>
      <c r="C66" s="229"/>
      <c r="D66" s="226">
        <f t="shared" si="0"/>
        <v>0</v>
      </c>
      <c r="E66" s="227"/>
    </row>
    <row r="67" spans="1:5" ht="15.75" customHeight="1">
      <c r="A67" s="230" t="s">
        <v>148</v>
      </c>
      <c r="B67" s="229">
        <v>15</v>
      </c>
      <c r="C67" s="229">
        <v>15</v>
      </c>
      <c r="D67" s="226">
        <f t="shared" si="0"/>
        <v>0</v>
      </c>
      <c r="E67" s="227">
        <f>D67/B67*100</f>
        <v>0</v>
      </c>
    </row>
    <row r="68" spans="1:5" ht="15.75" customHeight="1">
      <c r="A68" s="230" t="s">
        <v>149</v>
      </c>
      <c r="B68" s="229">
        <v>10</v>
      </c>
      <c r="C68" s="229">
        <v>10</v>
      </c>
      <c r="D68" s="226">
        <f t="shared" si="0"/>
        <v>0</v>
      </c>
      <c r="E68" s="227">
        <f>D68/B68*100</f>
        <v>0</v>
      </c>
    </row>
    <row r="69" spans="1:5" ht="15.75" customHeight="1">
      <c r="A69" s="230" t="s">
        <v>150</v>
      </c>
      <c r="B69" s="229">
        <v>4</v>
      </c>
      <c r="C69" s="229">
        <v>17</v>
      </c>
      <c r="D69" s="226">
        <f aca="true" t="shared" si="1" ref="D69:D132">C69-B69</f>
        <v>13</v>
      </c>
      <c r="E69" s="227">
        <f>D69/B69*100</f>
        <v>325</v>
      </c>
    </row>
    <row r="70" spans="1:5" ht="15.75" customHeight="1">
      <c r="A70" s="230" t="s">
        <v>151</v>
      </c>
      <c r="B70" s="229">
        <v>70</v>
      </c>
      <c r="C70" s="229">
        <v>70</v>
      </c>
      <c r="D70" s="226">
        <f t="shared" si="1"/>
        <v>0</v>
      </c>
      <c r="E70" s="227">
        <f>D70/B70*100</f>
        <v>0</v>
      </c>
    </row>
    <row r="71" spans="1:5" ht="15.75" customHeight="1">
      <c r="A71" s="230" t="s">
        <v>116</v>
      </c>
      <c r="B71" s="229"/>
      <c r="C71" s="229"/>
      <c r="D71" s="226">
        <f t="shared" si="1"/>
        <v>0</v>
      </c>
      <c r="E71" s="227"/>
    </row>
    <row r="72" spans="1:5" ht="15.75" customHeight="1">
      <c r="A72" s="230" t="s">
        <v>152</v>
      </c>
      <c r="B72" s="229">
        <v>289</v>
      </c>
      <c r="C72" s="229">
        <v>289</v>
      </c>
      <c r="D72" s="226">
        <f t="shared" si="1"/>
        <v>0</v>
      </c>
      <c r="E72" s="227">
        <f>D72/B72*100</f>
        <v>0</v>
      </c>
    </row>
    <row r="73" spans="1:5" ht="15.75" customHeight="1">
      <c r="A73" s="230" t="s">
        <v>153</v>
      </c>
      <c r="B73" s="229">
        <f>SUM(B74:B84)</f>
        <v>300</v>
      </c>
      <c r="C73" s="229">
        <f>SUM(C74:C84)</f>
        <v>300</v>
      </c>
      <c r="D73" s="226">
        <f t="shared" si="1"/>
        <v>0</v>
      </c>
      <c r="E73" s="227">
        <f>D73/B73*100</f>
        <v>0</v>
      </c>
    </row>
    <row r="74" spans="1:5" ht="15.75" customHeight="1">
      <c r="A74" s="230" t="s">
        <v>107</v>
      </c>
      <c r="B74" s="229"/>
      <c r="C74" s="229"/>
      <c r="D74" s="226">
        <f t="shared" si="1"/>
        <v>0</v>
      </c>
      <c r="E74" s="227"/>
    </row>
    <row r="75" spans="1:5" ht="15.75" customHeight="1">
      <c r="A75" s="230" t="s">
        <v>108</v>
      </c>
      <c r="B75" s="229"/>
      <c r="C75" s="229"/>
      <c r="D75" s="226">
        <f t="shared" si="1"/>
        <v>0</v>
      </c>
      <c r="E75" s="227"/>
    </row>
    <row r="76" spans="1:5" ht="15.75" customHeight="1">
      <c r="A76" s="230" t="s">
        <v>109</v>
      </c>
      <c r="B76" s="229">
        <v>0</v>
      </c>
      <c r="C76" s="229"/>
      <c r="D76" s="226">
        <f t="shared" si="1"/>
        <v>0</v>
      </c>
      <c r="E76" s="227"/>
    </row>
    <row r="77" spans="1:5" ht="15.75" customHeight="1">
      <c r="A77" s="230" t="s">
        <v>154</v>
      </c>
      <c r="B77" s="229">
        <v>0</v>
      </c>
      <c r="C77" s="229"/>
      <c r="D77" s="226">
        <f t="shared" si="1"/>
        <v>0</v>
      </c>
      <c r="E77" s="227"/>
    </row>
    <row r="78" spans="1:5" ht="15.75" customHeight="1">
      <c r="A78" s="230" t="s">
        <v>155</v>
      </c>
      <c r="B78" s="229">
        <v>0</v>
      </c>
      <c r="C78" s="229"/>
      <c r="D78" s="226">
        <f t="shared" si="1"/>
        <v>0</v>
      </c>
      <c r="E78" s="227"/>
    </row>
    <row r="79" spans="1:5" ht="15.75" customHeight="1">
      <c r="A79" s="230" t="s">
        <v>156</v>
      </c>
      <c r="B79" s="229">
        <v>0</v>
      </c>
      <c r="C79" s="229"/>
      <c r="D79" s="226">
        <f t="shared" si="1"/>
        <v>0</v>
      </c>
      <c r="E79" s="227"/>
    </row>
    <row r="80" spans="1:5" ht="15.75" customHeight="1">
      <c r="A80" s="230" t="s">
        <v>157</v>
      </c>
      <c r="B80" s="229">
        <v>0</v>
      </c>
      <c r="C80" s="229"/>
      <c r="D80" s="226">
        <f t="shared" si="1"/>
        <v>0</v>
      </c>
      <c r="E80" s="227"/>
    </row>
    <row r="81" spans="1:5" ht="15.75" customHeight="1">
      <c r="A81" s="230" t="s">
        <v>158</v>
      </c>
      <c r="B81" s="229">
        <v>0</v>
      </c>
      <c r="C81" s="229"/>
      <c r="D81" s="226">
        <f t="shared" si="1"/>
        <v>0</v>
      </c>
      <c r="E81" s="227"/>
    </row>
    <row r="82" spans="1:5" ht="15.75" customHeight="1">
      <c r="A82" s="230" t="s">
        <v>150</v>
      </c>
      <c r="B82" s="229">
        <v>0</v>
      </c>
      <c r="C82" s="229"/>
      <c r="D82" s="226">
        <f t="shared" si="1"/>
        <v>0</v>
      </c>
      <c r="E82" s="227"/>
    </row>
    <row r="83" spans="1:5" ht="15.75" customHeight="1">
      <c r="A83" s="230" t="s">
        <v>116</v>
      </c>
      <c r="B83" s="229">
        <v>0</v>
      </c>
      <c r="C83" s="229"/>
      <c r="D83" s="226">
        <f t="shared" si="1"/>
        <v>0</v>
      </c>
      <c r="E83" s="227"/>
    </row>
    <row r="84" spans="1:5" ht="15.75" customHeight="1">
      <c r="A84" s="230" t="s">
        <v>159</v>
      </c>
      <c r="B84" s="229">
        <v>300</v>
      </c>
      <c r="C84" s="229">
        <v>300</v>
      </c>
      <c r="D84" s="226">
        <f t="shared" si="1"/>
        <v>0</v>
      </c>
      <c r="E84" s="227">
        <f>D84/B84*100</f>
        <v>0</v>
      </c>
    </row>
    <row r="85" spans="1:5" ht="15.75" customHeight="1">
      <c r="A85" s="230" t="s">
        <v>160</v>
      </c>
      <c r="B85" s="229">
        <f>SUM(B86:B93)</f>
        <v>119</v>
      </c>
      <c r="C85" s="229">
        <f>SUM(C86:C93)</f>
        <v>186</v>
      </c>
      <c r="D85" s="226">
        <f t="shared" si="1"/>
        <v>67</v>
      </c>
      <c r="E85" s="227">
        <f>D85/B85*100</f>
        <v>56.30252100840336</v>
      </c>
    </row>
    <row r="86" spans="1:5" ht="15.75" customHeight="1">
      <c r="A86" s="230" t="s">
        <v>107</v>
      </c>
      <c r="B86" s="229">
        <v>70</v>
      </c>
      <c r="C86" s="229">
        <v>100</v>
      </c>
      <c r="D86" s="226">
        <f t="shared" si="1"/>
        <v>30</v>
      </c>
      <c r="E86" s="227">
        <f>D86/B86*100</f>
        <v>42.857142857142854</v>
      </c>
    </row>
    <row r="87" spans="1:5" ht="15.75" customHeight="1">
      <c r="A87" s="230" t="s">
        <v>108</v>
      </c>
      <c r="B87" s="229"/>
      <c r="C87" s="229"/>
      <c r="D87" s="226">
        <f t="shared" si="1"/>
        <v>0</v>
      </c>
      <c r="E87" s="227"/>
    </row>
    <row r="88" spans="1:5" ht="15.75" customHeight="1">
      <c r="A88" s="230" t="s">
        <v>109</v>
      </c>
      <c r="B88" s="229"/>
      <c r="C88" s="229"/>
      <c r="D88" s="226">
        <f t="shared" si="1"/>
        <v>0</v>
      </c>
      <c r="E88" s="227"/>
    </row>
    <row r="89" spans="1:5" ht="15.75" customHeight="1">
      <c r="A89" s="230" t="s">
        <v>161</v>
      </c>
      <c r="B89" s="229">
        <v>49</v>
      </c>
      <c r="C89" s="229">
        <v>86</v>
      </c>
      <c r="D89" s="226">
        <f t="shared" si="1"/>
        <v>37</v>
      </c>
      <c r="E89" s="227">
        <f>D89/B89*100</f>
        <v>75.51020408163265</v>
      </c>
    </row>
    <row r="90" spans="1:5" ht="15.75" customHeight="1">
      <c r="A90" s="230" t="s">
        <v>162</v>
      </c>
      <c r="B90" s="229"/>
      <c r="C90" s="229"/>
      <c r="D90" s="226">
        <f t="shared" si="1"/>
        <v>0</v>
      </c>
      <c r="E90" s="227"/>
    </row>
    <row r="91" spans="1:5" ht="15.75" customHeight="1">
      <c r="A91" s="230" t="s">
        <v>150</v>
      </c>
      <c r="B91" s="229"/>
      <c r="C91" s="229"/>
      <c r="D91" s="226">
        <f t="shared" si="1"/>
        <v>0</v>
      </c>
      <c r="E91" s="227"/>
    </row>
    <row r="92" spans="1:5" ht="15.75" customHeight="1">
      <c r="A92" s="230" t="s">
        <v>116</v>
      </c>
      <c r="B92" s="229"/>
      <c r="C92" s="229"/>
      <c r="D92" s="226">
        <f t="shared" si="1"/>
        <v>0</v>
      </c>
      <c r="E92" s="227"/>
    </row>
    <row r="93" spans="1:5" ht="15.75" customHeight="1">
      <c r="A93" s="230" t="s">
        <v>163</v>
      </c>
      <c r="B93" s="229"/>
      <c r="C93" s="229"/>
      <c r="D93" s="226">
        <f t="shared" si="1"/>
        <v>0</v>
      </c>
      <c r="E93" s="227"/>
    </row>
    <row r="94" spans="1:5" ht="15.75" customHeight="1">
      <c r="A94" s="230" t="s">
        <v>164</v>
      </c>
      <c r="B94" s="229">
        <v>0</v>
      </c>
      <c r="C94" s="229"/>
      <c r="D94" s="226">
        <f t="shared" si="1"/>
        <v>0</v>
      </c>
      <c r="E94" s="227"/>
    </row>
    <row r="95" spans="1:5" ht="15.75" customHeight="1">
      <c r="A95" s="230" t="s">
        <v>107</v>
      </c>
      <c r="B95" s="229">
        <v>0</v>
      </c>
      <c r="C95" s="229"/>
      <c r="D95" s="226">
        <f t="shared" si="1"/>
        <v>0</v>
      </c>
      <c r="E95" s="227"/>
    </row>
    <row r="96" spans="1:5" ht="15.75" customHeight="1">
      <c r="A96" s="230" t="s">
        <v>108</v>
      </c>
      <c r="B96" s="229">
        <v>0</v>
      </c>
      <c r="C96" s="229"/>
      <c r="D96" s="226">
        <f t="shared" si="1"/>
        <v>0</v>
      </c>
      <c r="E96" s="227"/>
    </row>
    <row r="97" spans="1:5" ht="15.75" customHeight="1">
      <c r="A97" s="230" t="s">
        <v>109</v>
      </c>
      <c r="B97" s="229">
        <v>0</v>
      </c>
      <c r="C97" s="229"/>
      <c r="D97" s="226">
        <f t="shared" si="1"/>
        <v>0</v>
      </c>
      <c r="E97" s="227"/>
    </row>
    <row r="98" spans="1:5" ht="15.75" customHeight="1">
      <c r="A98" s="230" t="s">
        <v>165</v>
      </c>
      <c r="B98" s="229">
        <v>0</v>
      </c>
      <c r="C98" s="229"/>
      <c r="D98" s="226">
        <f t="shared" si="1"/>
        <v>0</v>
      </c>
      <c r="E98" s="227"/>
    </row>
    <row r="99" spans="1:5" ht="15.75" customHeight="1">
      <c r="A99" s="230" t="s">
        <v>166</v>
      </c>
      <c r="B99" s="229">
        <v>0</v>
      </c>
      <c r="C99" s="229"/>
      <c r="D99" s="226">
        <f t="shared" si="1"/>
        <v>0</v>
      </c>
      <c r="E99" s="227"/>
    </row>
    <row r="100" spans="1:5" ht="15.75" customHeight="1">
      <c r="A100" s="230" t="s">
        <v>167</v>
      </c>
      <c r="B100" s="229">
        <v>0</v>
      </c>
      <c r="C100" s="229"/>
      <c r="D100" s="226">
        <f t="shared" si="1"/>
        <v>0</v>
      </c>
      <c r="E100" s="227"/>
    </row>
    <row r="101" spans="1:5" ht="15.75" customHeight="1">
      <c r="A101" s="230" t="s">
        <v>150</v>
      </c>
      <c r="B101" s="229">
        <v>0</v>
      </c>
      <c r="C101" s="229"/>
      <c r="D101" s="226">
        <f t="shared" si="1"/>
        <v>0</v>
      </c>
      <c r="E101" s="227"/>
    </row>
    <row r="102" spans="1:5" ht="15.75" customHeight="1">
      <c r="A102" s="230" t="s">
        <v>116</v>
      </c>
      <c r="B102" s="229">
        <v>0</v>
      </c>
      <c r="C102" s="229"/>
      <c r="D102" s="226">
        <f t="shared" si="1"/>
        <v>0</v>
      </c>
      <c r="E102" s="227"/>
    </row>
    <row r="103" spans="1:5" ht="15.75" customHeight="1">
      <c r="A103" s="230" t="s">
        <v>168</v>
      </c>
      <c r="B103" s="229">
        <v>0</v>
      </c>
      <c r="C103" s="229"/>
      <c r="D103" s="226">
        <f t="shared" si="1"/>
        <v>0</v>
      </c>
      <c r="E103" s="227"/>
    </row>
    <row r="104" spans="1:5" ht="15.75" customHeight="1">
      <c r="A104" s="230" t="s">
        <v>169</v>
      </c>
      <c r="B104" s="229">
        <f>SUM(B105:B118)</f>
        <v>176</v>
      </c>
      <c r="C104" s="229">
        <f>SUM(C105:C118)</f>
        <v>233</v>
      </c>
      <c r="D104" s="226">
        <f t="shared" si="1"/>
        <v>57</v>
      </c>
      <c r="E104" s="227">
        <f>D104/B104*100</f>
        <v>32.38636363636363</v>
      </c>
    </row>
    <row r="105" spans="1:5" ht="15.75" customHeight="1">
      <c r="A105" s="230" t="s">
        <v>107</v>
      </c>
      <c r="B105" s="229">
        <v>129</v>
      </c>
      <c r="C105" s="229">
        <v>158</v>
      </c>
      <c r="D105" s="226">
        <f t="shared" si="1"/>
        <v>29</v>
      </c>
      <c r="E105" s="227">
        <f>D105/B105*100</f>
        <v>22.48062015503876</v>
      </c>
    </row>
    <row r="106" spans="1:5" ht="15.75" customHeight="1">
      <c r="A106" s="230" t="s">
        <v>108</v>
      </c>
      <c r="B106" s="229">
        <v>45</v>
      </c>
      <c r="C106" s="229">
        <v>67</v>
      </c>
      <c r="D106" s="226">
        <f t="shared" si="1"/>
        <v>22</v>
      </c>
      <c r="E106" s="227">
        <f>D106/B106*100</f>
        <v>48.888888888888886</v>
      </c>
    </row>
    <row r="107" spans="1:5" ht="15.75" customHeight="1">
      <c r="A107" s="230" t="s">
        <v>109</v>
      </c>
      <c r="B107" s="229"/>
      <c r="C107" s="229"/>
      <c r="D107" s="226">
        <f t="shared" si="1"/>
        <v>0</v>
      </c>
      <c r="E107" s="227"/>
    </row>
    <row r="108" spans="1:5" ht="15.75" customHeight="1">
      <c r="A108" s="230" t="s">
        <v>170</v>
      </c>
      <c r="B108" s="229"/>
      <c r="C108" s="229"/>
      <c r="D108" s="226">
        <f t="shared" si="1"/>
        <v>0</v>
      </c>
      <c r="E108" s="227"/>
    </row>
    <row r="109" spans="1:5" ht="15.75" customHeight="1">
      <c r="A109" s="230" t="s">
        <v>171</v>
      </c>
      <c r="B109" s="229"/>
      <c r="C109" s="229"/>
      <c r="D109" s="226">
        <f t="shared" si="1"/>
        <v>0</v>
      </c>
      <c r="E109" s="227"/>
    </row>
    <row r="110" spans="1:5" ht="15.75" customHeight="1">
      <c r="A110" s="230" t="s">
        <v>172</v>
      </c>
      <c r="B110" s="229">
        <v>2</v>
      </c>
      <c r="C110" s="229"/>
      <c r="D110" s="226">
        <f t="shared" si="1"/>
        <v>-2</v>
      </c>
      <c r="E110" s="227">
        <f>D110/B110*100</f>
        <v>-100</v>
      </c>
    </row>
    <row r="111" spans="1:5" ht="15.75" customHeight="1">
      <c r="A111" s="230" t="s">
        <v>173</v>
      </c>
      <c r="B111" s="229"/>
      <c r="C111" s="229"/>
      <c r="D111" s="226">
        <f t="shared" si="1"/>
        <v>0</v>
      </c>
      <c r="E111" s="227"/>
    </row>
    <row r="112" spans="1:5" ht="15.75" customHeight="1">
      <c r="A112" s="230" t="s">
        <v>174</v>
      </c>
      <c r="B112" s="229"/>
      <c r="C112" s="229"/>
      <c r="D112" s="226">
        <f t="shared" si="1"/>
        <v>0</v>
      </c>
      <c r="E112" s="227"/>
    </row>
    <row r="113" spans="1:5" ht="15.75" customHeight="1">
      <c r="A113" s="230" t="s">
        <v>175</v>
      </c>
      <c r="B113" s="229"/>
      <c r="C113" s="229"/>
      <c r="D113" s="226">
        <f t="shared" si="1"/>
        <v>0</v>
      </c>
      <c r="E113" s="227"/>
    </row>
    <row r="114" spans="1:5" ht="15.75" customHeight="1">
      <c r="A114" s="230" t="s">
        <v>176</v>
      </c>
      <c r="B114" s="229"/>
      <c r="C114" s="229"/>
      <c r="D114" s="226">
        <f t="shared" si="1"/>
        <v>0</v>
      </c>
      <c r="E114" s="227"/>
    </row>
    <row r="115" spans="1:5" ht="15.75" customHeight="1">
      <c r="A115" s="230" t="s">
        <v>177</v>
      </c>
      <c r="B115" s="229"/>
      <c r="C115" s="229"/>
      <c r="D115" s="226">
        <f t="shared" si="1"/>
        <v>0</v>
      </c>
      <c r="E115" s="227"/>
    </row>
    <row r="116" spans="1:5" ht="15.75" customHeight="1">
      <c r="A116" s="230" t="s">
        <v>178</v>
      </c>
      <c r="B116" s="229"/>
      <c r="C116" s="229"/>
      <c r="D116" s="226">
        <f t="shared" si="1"/>
        <v>0</v>
      </c>
      <c r="E116" s="227"/>
    </row>
    <row r="117" spans="1:5" ht="15.75" customHeight="1">
      <c r="A117" s="230" t="s">
        <v>116</v>
      </c>
      <c r="B117" s="229"/>
      <c r="C117" s="229"/>
      <c r="D117" s="226">
        <f t="shared" si="1"/>
        <v>0</v>
      </c>
      <c r="E117" s="227"/>
    </row>
    <row r="118" spans="1:5" ht="15.75" customHeight="1">
      <c r="A118" s="230" t="s">
        <v>179</v>
      </c>
      <c r="B118" s="229"/>
      <c r="C118" s="229">
        <v>8</v>
      </c>
      <c r="D118" s="226">
        <f t="shared" si="1"/>
        <v>8</v>
      </c>
      <c r="E118" s="227"/>
    </row>
    <row r="119" spans="1:5" ht="15.75" customHeight="1">
      <c r="A119" s="230" t="s">
        <v>180</v>
      </c>
      <c r="B119" s="229">
        <f>SUM(B120:B127)</f>
        <v>201</v>
      </c>
      <c r="C119" s="229">
        <f>SUM(C120:C127)</f>
        <v>350</v>
      </c>
      <c r="D119" s="226">
        <f t="shared" si="1"/>
        <v>149</v>
      </c>
      <c r="E119" s="227">
        <f>D119/B119*100</f>
        <v>74.12935323383084</v>
      </c>
    </row>
    <row r="120" spans="1:5" ht="15.75" customHeight="1">
      <c r="A120" s="230" t="s">
        <v>107</v>
      </c>
      <c r="B120" s="229">
        <v>160</v>
      </c>
      <c r="C120" s="229">
        <v>276</v>
      </c>
      <c r="D120" s="226">
        <f t="shared" si="1"/>
        <v>116</v>
      </c>
      <c r="E120" s="227">
        <f>D120/B120*100</f>
        <v>72.5</v>
      </c>
    </row>
    <row r="121" spans="1:5" ht="15.75" customHeight="1">
      <c r="A121" s="230" t="s">
        <v>108</v>
      </c>
      <c r="B121" s="229">
        <v>2</v>
      </c>
      <c r="C121" s="229">
        <v>2</v>
      </c>
      <c r="D121" s="226">
        <f t="shared" si="1"/>
        <v>0</v>
      </c>
      <c r="E121" s="227">
        <f>D121/B121*100</f>
        <v>0</v>
      </c>
    </row>
    <row r="122" spans="1:5" ht="15.75" customHeight="1">
      <c r="A122" s="230" t="s">
        <v>109</v>
      </c>
      <c r="B122" s="229"/>
      <c r="C122" s="229"/>
      <c r="D122" s="226">
        <f t="shared" si="1"/>
        <v>0</v>
      </c>
      <c r="E122" s="227"/>
    </row>
    <row r="123" spans="1:5" ht="15.75" customHeight="1">
      <c r="A123" s="230" t="s">
        <v>181</v>
      </c>
      <c r="B123" s="229"/>
      <c r="C123" s="229"/>
      <c r="D123" s="226">
        <f t="shared" si="1"/>
        <v>0</v>
      </c>
      <c r="E123" s="227"/>
    </row>
    <row r="124" spans="1:5" ht="15.75" customHeight="1">
      <c r="A124" s="230" t="s">
        <v>182</v>
      </c>
      <c r="B124" s="229"/>
      <c r="C124" s="229"/>
      <c r="D124" s="226">
        <f t="shared" si="1"/>
        <v>0</v>
      </c>
      <c r="E124" s="227"/>
    </row>
    <row r="125" spans="1:5" ht="15.75" customHeight="1">
      <c r="A125" s="230" t="s">
        <v>183</v>
      </c>
      <c r="B125" s="229"/>
      <c r="C125" s="229"/>
      <c r="D125" s="226">
        <f t="shared" si="1"/>
        <v>0</v>
      </c>
      <c r="E125" s="227"/>
    </row>
    <row r="126" spans="1:5" ht="15.75" customHeight="1">
      <c r="A126" s="230" t="s">
        <v>116</v>
      </c>
      <c r="B126" s="229"/>
      <c r="C126" s="229"/>
      <c r="D126" s="226">
        <f t="shared" si="1"/>
        <v>0</v>
      </c>
      <c r="E126" s="227"/>
    </row>
    <row r="127" spans="1:5" ht="15.75" customHeight="1">
      <c r="A127" s="230" t="s">
        <v>184</v>
      </c>
      <c r="B127" s="229">
        <v>39</v>
      </c>
      <c r="C127" s="229">
        <v>72</v>
      </c>
      <c r="D127" s="226">
        <f t="shared" si="1"/>
        <v>33</v>
      </c>
      <c r="E127" s="227">
        <f>D127/B127*100</f>
        <v>84.61538461538461</v>
      </c>
    </row>
    <row r="128" spans="1:5" ht="15.75" customHeight="1">
      <c r="A128" s="230" t="s">
        <v>185</v>
      </c>
      <c r="B128" s="229">
        <f>SUM(B129:B138)</f>
        <v>143</v>
      </c>
      <c r="C128" s="229">
        <f>SUM(C129:C138)</f>
        <v>157</v>
      </c>
      <c r="D128" s="226">
        <f t="shared" si="1"/>
        <v>14</v>
      </c>
      <c r="E128" s="227">
        <f>D128/B128*100</f>
        <v>9.79020979020979</v>
      </c>
    </row>
    <row r="129" spans="1:5" ht="15.75" customHeight="1">
      <c r="A129" s="230" t="s">
        <v>107</v>
      </c>
      <c r="B129" s="229">
        <v>117</v>
      </c>
      <c r="C129" s="229">
        <v>127</v>
      </c>
      <c r="D129" s="226">
        <f t="shared" si="1"/>
        <v>10</v>
      </c>
      <c r="E129" s="227">
        <f>D129/B129*100</f>
        <v>8.547008547008547</v>
      </c>
    </row>
    <row r="130" spans="1:5" ht="15.75" customHeight="1">
      <c r="A130" s="230" t="s">
        <v>108</v>
      </c>
      <c r="B130" s="229"/>
      <c r="C130" s="229"/>
      <c r="D130" s="226">
        <f t="shared" si="1"/>
        <v>0</v>
      </c>
      <c r="E130" s="227"/>
    </row>
    <row r="131" spans="1:5" ht="15.75" customHeight="1">
      <c r="A131" s="230" t="s">
        <v>109</v>
      </c>
      <c r="B131" s="229"/>
      <c r="C131" s="229"/>
      <c r="D131" s="226">
        <f t="shared" si="1"/>
        <v>0</v>
      </c>
      <c r="E131" s="227"/>
    </row>
    <row r="132" spans="1:5" ht="15.75" customHeight="1">
      <c r="A132" s="230" t="s">
        <v>186</v>
      </c>
      <c r="B132" s="229"/>
      <c r="C132" s="229"/>
      <c r="D132" s="226">
        <f t="shared" si="1"/>
        <v>0</v>
      </c>
      <c r="E132" s="227"/>
    </row>
    <row r="133" spans="1:5" ht="15.75" customHeight="1">
      <c r="A133" s="230" t="s">
        <v>187</v>
      </c>
      <c r="B133" s="229"/>
      <c r="C133" s="229"/>
      <c r="D133" s="226">
        <f aca="true" t="shared" si="2" ref="D133:D196">C133-B133</f>
        <v>0</v>
      </c>
      <c r="E133" s="227"/>
    </row>
    <row r="134" spans="1:5" ht="15.75" customHeight="1">
      <c r="A134" s="230" t="s">
        <v>188</v>
      </c>
      <c r="B134" s="229"/>
      <c r="C134" s="229"/>
      <c r="D134" s="226">
        <f t="shared" si="2"/>
        <v>0</v>
      </c>
      <c r="E134" s="227"/>
    </row>
    <row r="135" spans="1:5" ht="15.75" customHeight="1">
      <c r="A135" s="230" t="s">
        <v>189</v>
      </c>
      <c r="B135" s="229"/>
      <c r="C135" s="229"/>
      <c r="D135" s="226">
        <f t="shared" si="2"/>
        <v>0</v>
      </c>
      <c r="E135" s="227"/>
    </row>
    <row r="136" spans="1:5" ht="15.75" customHeight="1">
      <c r="A136" s="230" t="s">
        <v>190</v>
      </c>
      <c r="B136" s="229">
        <v>26</v>
      </c>
      <c r="C136" s="229">
        <v>30</v>
      </c>
      <c r="D136" s="226">
        <f t="shared" si="2"/>
        <v>4</v>
      </c>
      <c r="E136" s="227">
        <f>D136/B136*100</f>
        <v>15.384615384615385</v>
      </c>
    </row>
    <row r="137" spans="1:5" ht="15.75" customHeight="1">
      <c r="A137" s="230" t="s">
        <v>116</v>
      </c>
      <c r="B137" s="229"/>
      <c r="C137" s="229"/>
      <c r="D137" s="226">
        <f t="shared" si="2"/>
        <v>0</v>
      </c>
      <c r="E137" s="227"/>
    </row>
    <row r="138" spans="1:5" ht="15.75" customHeight="1">
      <c r="A138" s="230" t="s">
        <v>191</v>
      </c>
      <c r="B138" s="229"/>
      <c r="C138" s="229"/>
      <c r="D138" s="226">
        <f t="shared" si="2"/>
        <v>0</v>
      </c>
      <c r="E138" s="227"/>
    </row>
    <row r="139" spans="1:5" ht="15.75" customHeight="1">
      <c r="A139" s="230" t="s">
        <v>192</v>
      </c>
      <c r="B139" s="229">
        <f>SUM(B140:B150)</f>
        <v>0</v>
      </c>
      <c r="C139" s="229"/>
      <c r="D139" s="226">
        <f t="shared" si="2"/>
        <v>0</v>
      </c>
      <c r="E139" s="227"/>
    </row>
    <row r="140" spans="1:5" ht="15.75" customHeight="1">
      <c r="A140" s="230" t="s">
        <v>107</v>
      </c>
      <c r="B140" s="229"/>
      <c r="C140" s="229"/>
      <c r="D140" s="226">
        <f t="shared" si="2"/>
        <v>0</v>
      </c>
      <c r="E140" s="227"/>
    </row>
    <row r="141" spans="1:5" ht="15.75" customHeight="1">
      <c r="A141" s="230" t="s">
        <v>108</v>
      </c>
      <c r="B141" s="229"/>
      <c r="C141" s="229"/>
      <c r="D141" s="226">
        <f t="shared" si="2"/>
        <v>0</v>
      </c>
      <c r="E141" s="227"/>
    </row>
    <row r="142" spans="1:5" ht="15.75" customHeight="1">
      <c r="A142" s="230" t="s">
        <v>109</v>
      </c>
      <c r="B142" s="229"/>
      <c r="C142" s="229"/>
      <c r="D142" s="226">
        <f t="shared" si="2"/>
        <v>0</v>
      </c>
      <c r="E142" s="227"/>
    </row>
    <row r="143" spans="1:5" ht="15.75" customHeight="1">
      <c r="A143" s="230" t="s">
        <v>193</v>
      </c>
      <c r="B143" s="229"/>
      <c r="C143" s="229"/>
      <c r="D143" s="226">
        <f t="shared" si="2"/>
        <v>0</v>
      </c>
      <c r="E143" s="227"/>
    </row>
    <row r="144" spans="1:5" ht="15.75" customHeight="1">
      <c r="A144" s="230" t="s">
        <v>194</v>
      </c>
      <c r="B144" s="229"/>
      <c r="C144" s="229"/>
      <c r="D144" s="226">
        <f t="shared" si="2"/>
        <v>0</v>
      </c>
      <c r="E144" s="227"/>
    </row>
    <row r="145" spans="1:5" ht="15.75" customHeight="1">
      <c r="A145" s="230" t="s">
        <v>195</v>
      </c>
      <c r="B145" s="229"/>
      <c r="C145" s="229"/>
      <c r="D145" s="226">
        <f t="shared" si="2"/>
        <v>0</v>
      </c>
      <c r="E145" s="227"/>
    </row>
    <row r="146" spans="1:5" ht="15.75" customHeight="1">
      <c r="A146" s="230" t="s">
        <v>196</v>
      </c>
      <c r="B146" s="229"/>
      <c r="C146" s="229"/>
      <c r="D146" s="226">
        <f t="shared" si="2"/>
        <v>0</v>
      </c>
      <c r="E146" s="227"/>
    </row>
    <row r="147" spans="1:5" ht="15.75" customHeight="1">
      <c r="A147" s="230" t="s">
        <v>197</v>
      </c>
      <c r="B147" s="229"/>
      <c r="C147" s="229"/>
      <c r="D147" s="226">
        <f t="shared" si="2"/>
        <v>0</v>
      </c>
      <c r="E147" s="227"/>
    </row>
    <row r="148" spans="1:5" ht="15.75" customHeight="1">
      <c r="A148" s="230" t="s">
        <v>198</v>
      </c>
      <c r="B148" s="229"/>
      <c r="C148" s="229"/>
      <c r="D148" s="226">
        <f t="shared" si="2"/>
        <v>0</v>
      </c>
      <c r="E148" s="227"/>
    </row>
    <row r="149" spans="1:5" ht="15.75" customHeight="1">
      <c r="A149" s="230" t="s">
        <v>116</v>
      </c>
      <c r="B149" s="229"/>
      <c r="C149" s="229"/>
      <c r="D149" s="226">
        <f t="shared" si="2"/>
        <v>0</v>
      </c>
      <c r="E149" s="227"/>
    </row>
    <row r="150" spans="1:5" ht="15.75" customHeight="1">
      <c r="A150" s="230" t="s">
        <v>199</v>
      </c>
      <c r="B150" s="229"/>
      <c r="C150" s="229"/>
      <c r="D150" s="226">
        <f t="shared" si="2"/>
        <v>0</v>
      </c>
      <c r="E150" s="227"/>
    </row>
    <row r="151" spans="1:5" ht="15.75" customHeight="1">
      <c r="A151" s="230" t="s">
        <v>200</v>
      </c>
      <c r="B151" s="229">
        <f>SUM(B152:B160)</f>
        <v>305</v>
      </c>
      <c r="C151" s="229">
        <f>SUM(C152:C160)</f>
        <v>533</v>
      </c>
      <c r="D151" s="226">
        <f t="shared" si="2"/>
        <v>228</v>
      </c>
      <c r="E151" s="227">
        <f>D151/B151*100</f>
        <v>74.75409836065575</v>
      </c>
    </row>
    <row r="152" spans="1:5" ht="15.75" customHeight="1">
      <c r="A152" s="230" t="s">
        <v>107</v>
      </c>
      <c r="B152" s="229">
        <v>246</v>
      </c>
      <c r="C152" s="229">
        <v>452</v>
      </c>
      <c r="D152" s="226">
        <f t="shared" si="2"/>
        <v>206</v>
      </c>
      <c r="E152" s="227">
        <f>D152/B152*100</f>
        <v>83.73983739837398</v>
      </c>
    </row>
    <row r="153" spans="1:5" ht="15.75" customHeight="1">
      <c r="A153" s="230" t="s">
        <v>108</v>
      </c>
      <c r="B153" s="229"/>
      <c r="C153" s="229"/>
      <c r="D153" s="226">
        <f t="shared" si="2"/>
        <v>0</v>
      </c>
      <c r="E153" s="227"/>
    </row>
    <row r="154" spans="1:5" ht="15.75" customHeight="1">
      <c r="A154" s="230" t="s">
        <v>109</v>
      </c>
      <c r="B154" s="229"/>
      <c r="C154" s="229"/>
      <c r="D154" s="226">
        <f t="shared" si="2"/>
        <v>0</v>
      </c>
      <c r="E154" s="227"/>
    </row>
    <row r="155" spans="1:5" ht="15.75" customHeight="1">
      <c r="A155" s="230" t="s">
        <v>201</v>
      </c>
      <c r="B155" s="229">
        <v>37</v>
      </c>
      <c r="C155" s="229">
        <v>52</v>
      </c>
      <c r="D155" s="226">
        <f t="shared" si="2"/>
        <v>15</v>
      </c>
      <c r="E155" s="227">
        <f>D155/B155*100</f>
        <v>40.54054054054054</v>
      </c>
    </row>
    <row r="156" spans="1:5" ht="15.75" customHeight="1">
      <c r="A156" s="230" t="s">
        <v>202</v>
      </c>
      <c r="B156" s="229">
        <v>19</v>
      </c>
      <c r="C156" s="229">
        <v>27</v>
      </c>
      <c r="D156" s="226">
        <f t="shared" si="2"/>
        <v>8</v>
      </c>
      <c r="E156" s="227">
        <f>D156/B156*100</f>
        <v>42.10526315789473</v>
      </c>
    </row>
    <row r="157" spans="1:5" ht="15.75" customHeight="1">
      <c r="A157" s="230" t="s">
        <v>203</v>
      </c>
      <c r="B157" s="229">
        <v>1</v>
      </c>
      <c r="C157" s="229"/>
      <c r="D157" s="226">
        <f t="shared" si="2"/>
        <v>-1</v>
      </c>
      <c r="E157" s="227">
        <f>D157/B157*100</f>
        <v>-100</v>
      </c>
    </row>
    <row r="158" spans="1:5" ht="15.75" customHeight="1">
      <c r="A158" s="230" t="s">
        <v>150</v>
      </c>
      <c r="B158" s="229">
        <v>2</v>
      </c>
      <c r="C158" s="229">
        <v>2</v>
      </c>
      <c r="D158" s="226">
        <f t="shared" si="2"/>
        <v>0</v>
      </c>
      <c r="E158" s="227">
        <f>D158/B158*100</f>
        <v>0</v>
      </c>
    </row>
    <row r="159" spans="1:5" ht="15.75" customHeight="1">
      <c r="A159" s="230" t="s">
        <v>116</v>
      </c>
      <c r="B159" s="229"/>
      <c r="C159" s="229"/>
      <c r="D159" s="226">
        <f t="shared" si="2"/>
        <v>0</v>
      </c>
      <c r="E159" s="227"/>
    </row>
    <row r="160" spans="1:5" ht="15.75" customHeight="1">
      <c r="A160" s="230" t="s">
        <v>204</v>
      </c>
      <c r="B160" s="229"/>
      <c r="C160" s="229"/>
      <c r="D160" s="226">
        <f t="shared" si="2"/>
        <v>0</v>
      </c>
      <c r="E160" s="227"/>
    </row>
    <row r="161" spans="1:5" ht="15.75" customHeight="1">
      <c r="A161" s="230" t="s">
        <v>205</v>
      </c>
      <c r="B161" s="229">
        <f>SUM(B162:B173)</f>
        <v>0</v>
      </c>
      <c r="C161" s="229">
        <f>SUM(C162:C173)</f>
        <v>0</v>
      </c>
      <c r="D161" s="226">
        <f t="shared" si="2"/>
        <v>0</v>
      </c>
      <c r="E161" s="227"/>
    </row>
    <row r="162" spans="1:5" ht="15.75" customHeight="1">
      <c r="A162" s="230" t="s">
        <v>107</v>
      </c>
      <c r="B162" s="229"/>
      <c r="C162" s="229"/>
      <c r="D162" s="226">
        <f t="shared" si="2"/>
        <v>0</v>
      </c>
      <c r="E162" s="227"/>
    </row>
    <row r="163" spans="1:5" ht="15.75" customHeight="1">
      <c r="A163" s="230" t="s">
        <v>108</v>
      </c>
      <c r="B163" s="229"/>
      <c r="C163" s="229"/>
      <c r="D163" s="226">
        <f t="shared" si="2"/>
        <v>0</v>
      </c>
      <c r="E163" s="227"/>
    </row>
    <row r="164" spans="1:5" ht="15.75" customHeight="1">
      <c r="A164" s="230" t="s">
        <v>109</v>
      </c>
      <c r="B164" s="229"/>
      <c r="C164" s="229"/>
      <c r="D164" s="226">
        <f t="shared" si="2"/>
        <v>0</v>
      </c>
      <c r="E164" s="227"/>
    </row>
    <row r="165" spans="1:5" ht="15.75" customHeight="1">
      <c r="A165" s="230" t="s">
        <v>206</v>
      </c>
      <c r="B165" s="229"/>
      <c r="C165" s="229"/>
      <c r="D165" s="226">
        <f t="shared" si="2"/>
        <v>0</v>
      </c>
      <c r="E165" s="227"/>
    </row>
    <row r="166" spans="1:5" ht="15.75" customHeight="1">
      <c r="A166" s="230" t="s">
        <v>207</v>
      </c>
      <c r="B166" s="229"/>
      <c r="C166" s="229"/>
      <c r="D166" s="226">
        <f t="shared" si="2"/>
        <v>0</v>
      </c>
      <c r="E166" s="227"/>
    </row>
    <row r="167" spans="1:5" ht="15.75" customHeight="1">
      <c r="A167" s="230" t="s">
        <v>208</v>
      </c>
      <c r="B167" s="229"/>
      <c r="C167" s="229"/>
      <c r="D167" s="226">
        <f t="shared" si="2"/>
        <v>0</v>
      </c>
      <c r="E167" s="227"/>
    </row>
    <row r="168" spans="1:5" ht="15.75" customHeight="1">
      <c r="A168" s="230" t="s">
        <v>209</v>
      </c>
      <c r="B168" s="229"/>
      <c r="C168" s="229"/>
      <c r="D168" s="226">
        <f t="shared" si="2"/>
        <v>0</v>
      </c>
      <c r="E168" s="227"/>
    </row>
    <row r="169" spans="1:5" ht="15.75" customHeight="1">
      <c r="A169" s="230" t="s">
        <v>210</v>
      </c>
      <c r="B169" s="229">
        <v>0</v>
      </c>
      <c r="C169" s="229"/>
      <c r="D169" s="226">
        <f t="shared" si="2"/>
        <v>0</v>
      </c>
      <c r="E169" s="227"/>
    </row>
    <row r="170" spans="1:5" ht="15.75" customHeight="1">
      <c r="A170" s="230" t="s">
        <v>211</v>
      </c>
      <c r="B170" s="229">
        <v>0</v>
      </c>
      <c r="C170" s="229"/>
      <c r="D170" s="226">
        <f t="shared" si="2"/>
        <v>0</v>
      </c>
      <c r="E170" s="227"/>
    </row>
    <row r="171" spans="1:5" ht="15.75" customHeight="1">
      <c r="A171" s="230" t="s">
        <v>150</v>
      </c>
      <c r="B171" s="229">
        <v>0</v>
      </c>
      <c r="C171" s="229"/>
      <c r="D171" s="226">
        <f t="shared" si="2"/>
        <v>0</v>
      </c>
      <c r="E171" s="227"/>
    </row>
    <row r="172" spans="1:5" ht="15.75" customHeight="1">
      <c r="A172" s="230" t="s">
        <v>116</v>
      </c>
      <c r="B172" s="229"/>
      <c r="C172" s="229"/>
      <c r="D172" s="226">
        <f t="shared" si="2"/>
        <v>0</v>
      </c>
      <c r="E172" s="227"/>
    </row>
    <row r="173" spans="1:5" ht="15.75" customHeight="1">
      <c r="A173" s="230" t="s">
        <v>212</v>
      </c>
      <c r="B173" s="229"/>
      <c r="C173" s="229"/>
      <c r="D173" s="226">
        <f t="shared" si="2"/>
        <v>0</v>
      </c>
      <c r="E173" s="227"/>
    </row>
    <row r="174" spans="1:5" s="207" customFormat="1" ht="15.75" customHeight="1">
      <c r="A174" s="230" t="s">
        <v>213</v>
      </c>
      <c r="B174" s="229">
        <f>SUM(B175:B180)</f>
        <v>0</v>
      </c>
      <c r="C174" s="229"/>
      <c r="D174" s="226">
        <f t="shared" si="2"/>
        <v>0</v>
      </c>
      <c r="E174" s="227"/>
    </row>
    <row r="175" spans="1:5" ht="15.75" customHeight="1">
      <c r="A175" s="230" t="s">
        <v>107</v>
      </c>
      <c r="B175" s="229"/>
      <c r="C175" s="229"/>
      <c r="D175" s="226">
        <f t="shared" si="2"/>
        <v>0</v>
      </c>
      <c r="E175" s="227"/>
    </row>
    <row r="176" spans="1:5" ht="15.75" customHeight="1">
      <c r="A176" s="230" t="s">
        <v>108</v>
      </c>
      <c r="B176" s="229"/>
      <c r="C176" s="229"/>
      <c r="D176" s="226">
        <f t="shared" si="2"/>
        <v>0</v>
      </c>
      <c r="E176" s="227"/>
    </row>
    <row r="177" spans="1:5" ht="15.75" customHeight="1">
      <c r="A177" s="230" t="s">
        <v>109</v>
      </c>
      <c r="B177" s="229"/>
      <c r="C177" s="229"/>
      <c r="D177" s="226">
        <f t="shared" si="2"/>
        <v>0</v>
      </c>
      <c r="E177" s="227"/>
    </row>
    <row r="178" spans="1:5" ht="15.75" customHeight="1">
      <c r="A178" s="230" t="s">
        <v>214</v>
      </c>
      <c r="B178" s="229"/>
      <c r="C178" s="229"/>
      <c r="D178" s="226">
        <f t="shared" si="2"/>
        <v>0</v>
      </c>
      <c r="E178" s="227"/>
    </row>
    <row r="179" spans="1:5" ht="15.75" customHeight="1">
      <c r="A179" s="230" t="s">
        <v>116</v>
      </c>
      <c r="B179" s="229"/>
      <c r="C179" s="229"/>
      <c r="D179" s="226">
        <f t="shared" si="2"/>
        <v>0</v>
      </c>
      <c r="E179" s="227"/>
    </row>
    <row r="180" spans="1:5" ht="15.75" customHeight="1">
      <c r="A180" s="230" t="s">
        <v>215</v>
      </c>
      <c r="B180" s="229"/>
      <c r="C180" s="229"/>
      <c r="D180" s="226">
        <f t="shared" si="2"/>
        <v>0</v>
      </c>
      <c r="E180" s="227"/>
    </row>
    <row r="181" spans="1:5" ht="15.75" customHeight="1">
      <c r="A181" s="230" t="s">
        <v>216</v>
      </c>
      <c r="B181" s="229">
        <f>SUM(B182:B187)</f>
        <v>247</v>
      </c>
      <c r="C181" s="229">
        <f>SUM(C182:C187)</f>
        <v>266</v>
      </c>
      <c r="D181" s="226">
        <f t="shared" si="2"/>
        <v>19</v>
      </c>
      <c r="E181" s="227">
        <f>D181/B181*100</f>
        <v>7.6923076923076925</v>
      </c>
    </row>
    <row r="182" spans="1:5" ht="15.75" customHeight="1">
      <c r="A182" s="230" t="s">
        <v>107</v>
      </c>
      <c r="B182" s="229">
        <v>94</v>
      </c>
      <c r="C182" s="229">
        <v>142</v>
      </c>
      <c r="D182" s="226">
        <f t="shared" si="2"/>
        <v>48</v>
      </c>
      <c r="E182" s="227">
        <f>D182/B182*100</f>
        <v>51.06382978723404</v>
      </c>
    </row>
    <row r="183" spans="1:5" ht="15.75" customHeight="1">
      <c r="A183" s="230" t="s">
        <v>108</v>
      </c>
      <c r="B183" s="229"/>
      <c r="C183" s="229"/>
      <c r="D183" s="226">
        <f t="shared" si="2"/>
        <v>0</v>
      </c>
      <c r="E183" s="227"/>
    </row>
    <row r="184" spans="1:5" ht="15.75" customHeight="1">
      <c r="A184" s="230" t="s">
        <v>109</v>
      </c>
      <c r="B184" s="229"/>
      <c r="C184" s="229"/>
      <c r="D184" s="226">
        <f t="shared" si="2"/>
        <v>0</v>
      </c>
      <c r="E184" s="227"/>
    </row>
    <row r="185" spans="1:5" ht="15.75" customHeight="1">
      <c r="A185" s="230" t="s">
        <v>217</v>
      </c>
      <c r="B185" s="229"/>
      <c r="C185" s="229"/>
      <c r="D185" s="226">
        <f t="shared" si="2"/>
        <v>0</v>
      </c>
      <c r="E185" s="227"/>
    </row>
    <row r="186" spans="1:5" ht="15.75" customHeight="1">
      <c r="A186" s="230" t="s">
        <v>116</v>
      </c>
      <c r="B186" s="229"/>
      <c r="C186" s="229"/>
      <c r="D186" s="226">
        <f t="shared" si="2"/>
        <v>0</v>
      </c>
      <c r="E186" s="227"/>
    </row>
    <row r="187" spans="1:5" ht="15.75" customHeight="1">
      <c r="A187" s="230" t="s">
        <v>218</v>
      </c>
      <c r="B187" s="229">
        <v>153</v>
      </c>
      <c r="C187" s="229">
        <v>124</v>
      </c>
      <c r="D187" s="226">
        <f t="shared" si="2"/>
        <v>-29</v>
      </c>
      <c r="E187" s="227">
        <f>D187/B187*100</f>
        <v>-18.954248366013072</v>
      </c>
    </row>
    <row r="188" spans="1:5" ht="15.75" customHeight="1">
      <c r="A188" s="230" t="s">
        <v>219</v>
      </c>
      <c r="B188" s="229">
        <f>SUM(B189:B196)</f>
        <v>0</v>
      </c>
      <c r="C188" s="229"/>
      <c r="D188" s="226">
        <f t="shared" si="2"/>
        <v>0</v>
      </c>
      <c r="E188" s="227"/>
    </row>
    <row r="189" spans="1:5" ht="15.75" customHeight="1">
      <c r="A189" s="230" t="s">
        <v>107</v>
      </c>
      <c r="B189" s="229"/>
      <c r="C189" s="229"/>
      <c r="D189" s="226">
        <f t="shared" si="2"/>
        <v>0</v>
      </c>
      <c r="E189" s="227"/>
    </row>
    <row r="190" spans="1:5" ht="15.75" customHeight="1">
      <c r="A190" s="230" t="s">
        <v>108</v>
      </c>
      <c r="B190" s="229"/>
      <c r="C190" s="229"/>
      <c r="D190" s="226">
        <f t="shared" si="2"/>
        <v>0</v>
      </c>
      <c r="E190" s="227"/>
    </row>
    <row r="191" spans="1:5" ht="15.75" customHeight="1">
      <c r="A191" s="230" t="s">
        <v>109</v>
      </c>
      <c r="B191" s="229"/>
      <c r="C191" s="229"/>
      <c r="D191" s="226">
        <f t="shared" si="2"/>
        <v>0</v>
      </c>
      <c r="E191" s="227"/>
    </row>
    <row r="192" spans="1:5" ht="15.75" customHeight="1">
      <c r="A192" s="230" t="s">
        <v>220</v>
      </c>
      <c r="B192" s="229"/>
      <c r="C192" s="229"/>
      <c r="D192" s="226">
        <f t="shared" si="2"/>
        <v>0</v>
      </c>
      <c r="E192" s="227"/>
    </row>
    <row r="193" spans="1:5" ht="15.75" customHeight="1">
      <c r="A193" s="230" t="s">
        <v>221</v>
      </c>
      <c r="B193" s="229"/>
      <c r="C193" s="229"/>
      <c r="D193" s="226">
        <f t="shared" si="2"/>
        <v>0</v>
      </c>
      <c r="E193" s="227"/>
    </row>
    <row r="194" spans="1:5" ht="15.75" customHeight="1">
      <c r="A194" s="230" t="s">
        <v>222</v>
      </c>
      <c r="B194" s="229"/>
      <c r="C194" s="229"/>
      <c r="D194" s="226">
        <f t="shared" si="2"/>
        <v>0</v>
      </c>
      <c r="E194" s="227"/>
    </row>
    <row r="195" spans="1:5" ht="15.75" customHeight="1">
      <c r="A195" s="230" t="s">
        <v>116</v>
      </c>
      <c r="B195" s="229"/>
      <c r="C195" s="229"/>
      <c r="D195" s="226">
        <f t="shared" si="2"/>
        <v>0</v>
      </c>
      <c r="E195" s="227"/>
    </row>
    <row r="196" spans="1:5" ht="15.75" customHeight="1">
      <c r="A196" s="230" t="s">
        <v>223</v>
      </c>
      <c r="B196" s="229">
        <v>0</v>
      </c>
      <c r="C196" s="229"/>
      <c r="D196" s="226">
        <f t="shared" si="2"/>
        <v>0</v>
      </c>
      <c r="E196" s="227"/>
    </row>
    <row r="197" spans="1:5" ht="15.75" customHeight="1">
      <c r="A197" s="230" t="s">
        <v>224</v>
      </c>
      <c r="B197" s="229">
        <f>SUM(B198:B202)</f>
        <v>74</v>
      </c>
      <c r="C197" s="229">
        <f>SUM(C198:C202)</f>
        <v>77</v>
      </c>
      <c r="D197" s="226">
        <f aca="true" t="shared" si="3" ref="D197:D260">C197-B197</f>
        <v>3</v>
      </c>
      <c r="E197" s="227">
        <f>D197/B197*100</f>
        <v>4.054054054054054</v>
      </c>
    </row>
    <row r="198" spans="1:5" ht="15.75" customHeight="1">
      <c r="A198" s="230" t="s">
        <v>107</v>
      </c>
      <c r="B198" s="229">
        <v>69</v>
      </c>
      <c r="C198" s="229">
        <v>72</v>
      </c>
      <c r="D198" s="226">
        <f t="shared" si="3"/>
        <v>3</v>
      </c>
      <c r="E198" s="227">
        <f>D198/B198*100</f>
        <v>4.3478260869565215</v>
      </c>
    </row>
    <row r="199" spans="1:5" ht="15.75" customHeight="1">
      <c r="A199" s="230" t="s">
        <v>108</v>
      </c>
      <c r="B199" s="229"/>
      <c r="C199" s="229"/>
      <c r="D199" s="226">
        <f t="shared" si="3"/>
        <v>0</v>
      </c>
      <c r="E199" s="227"/>
    </row>
    <row r="200" spans="1:5" ht="15.75" customHeight="1">
      <c r="A200" s="230" t="s">
        <v>109</v>
      </c>
      <c r="B200" s="229"/>
      <c r="C200" s="229"/>
      <c r="D200" s="226">
        <f t="shared" si="3"/>
        <v>0</v>
      </c>
      <c r="E200" s="227"/>
    </row>
    <row r="201" spans="1:5" ht="15.75" customHeight="1">
      <c r="A201" s="230" t="s">
        <v>225</v>
      </c>
      <c r="B201" s="229">
        <v>5</v>
      </c>
      <c r="C201" s="229">
        <v>5</v>
      </c>
      <c r="D201" s="226">
        <f t="shared" si="3"/>
        <v>0</v>
      </c>
      <c r="E201" s="227">
        <f>D201/B201*100</f>
        <v>0</v>
      </c>
    </row>
    <row r="202" spans="1:5" ht="15.75" customHeight="1">
      <c r="A202" s="230" t="s">
        <v>226</v>
      </c>
      <c r="B202" s="229"/>
      <c r="C202" s="229"/>
      <c r="D202" s="226">
        <f t="shared" si="3"/>
        <v>0</v>
      </c>
      <c r="E202" s="227"/>
    </row>
    <row r="203" spans="1:5" ht="15.75" customHeight="1">
      <c r="A203" s="230" t="s">
        <v>227</v>
      </c>
      <c r="B203" s="229">
        <f>SUM(B204:B209)</f>
        <v>0</v>
      </c>
      <c r="C203" s="229"/>
      <c r="D203" s="226">
        <f t="shared" si="3"/>
        <v>0</v>
      </c>
      <c r="E203" s="227"/>
    </row>
    <row r="204" spans="1:5" ht="15.75" customHeight="1">
      <c r="A204" s="230" t="s">
        <v>107</v>
      </c>
      <c r="B204" s="229"/>
      <c r="C204" s="229"/>
      <c r="D204" s="226">
        <f t="shared" si="3"/>
        <v>0</v>
      </c>
      <c r="E204" s="227"/>
    </row>
    <row r="205" spans="1:5" ht="15.75" customHeight="1">
      <c r="A205" s="230" t="s">
        <v>108</v>
      </c>
      <c r="B205" s="229"/>
      <c r="C205" s="229"/>
      <c r="D205" s="226">
        <f t="shared" si="3"/>
        <v>0</v>
      </c>
      <c r="E205" s="227"/>
    </row>
    <row r="206" spans="1:5" ht="15.75" customHeight="1">
      <c r="A206" s="230" t="s">
        <v>109</v>
      </c>
      <c r="B206" s="229"/>
      <c r="C206" s="229"/>
      <c r="D206" s="226">
        <f t="shared" si="3"/>
        <v>0</v>
      </c>
      <c r="E206" s="227"/>
    </row>
    <row r="207" spans="1:5" ht="15.75" customHeight="1">
      <c r="A207" s="230" t="s">
        <v>121</v>
      </c>
      <c r="B207" s="229"/>
      <c r="C207" s="229"/>
      <c r="D207" s="226">
        <f t="shared" si="3"/>
        <v>0</v>
      </c>
      <c r="E207" s="227"/>
    </row>
    <row r="208" spans="1:5" ht="15.75" customHeight="1">
      <c r="A208" s="230" t="s">
        <v>116</v>
      </c>
      <c r="B208" s="229"/>
      <c r="C208" s="229"/>
      <c r="D208" s="226">
        <f t="shared" si="3"/>
        <v>0</v>
      </c>
      <c r="E208" s="227"/>
    </row>
    <row r="209" spans="1:5" ht="15.75" customHeight="1">
      <c r="A209" s="230" t="s">
        <v>228</v>
      </c>
      <c r="B209" s="229"/>
      <c r="C209" s="229"/>
      <c r="D209" s="226">
        <f t="shared" si="3"/>
        <v>0</v>
      </c>
      <c r="E209" s="227"/>
    </row>
    <row r="210" spans="1:5" ht="15.75" customHeight="1">
      <c r="A210" s="230" t="s">
        <v>229</v>
      </c>
      <c r="B210" s="229">
        <f>SUM(B211:B217)</f>
        <v>169</v>
      </c>
      <c r="C210" s="229">
        <f>SUM(C211:C217)</f>
        <v>213</v>
      </c>
      <c r="D210" s="226">
        <f t="shared" si="3"/>
        <v>44</v>
      </c>
      <c r="E210" s="227">
        <f>D210/B210*100</f>
        <v>26.035502958579883</v>
      </c>
    </row>
    <row r="211" spans="1:5" ht="15.75" customHeight="1">
      <c r="A211" s="230" t="s">
        <v>107</v>
      </c>
      <c r="B211" s="229">
        <v>156</v>
      </c>
      <c r="C211" s="229">
        <v>170</v>
      </c>
      <c r="D211" s="226">
        <f t="shared" si="3"/>
        <v>14</v>
      </c>
      <c r="E211" s="227">
        <f>D211/B211*100</f>
        <v>8.974358974358974</v>
      </c>
    </row>
    <row r="212" spans="1:5" ht="15.75" customHeight="1">
      <c r="A212" s="230" t="s">
        <v>108</v>
      </c>
      <c r="B212" s="229"/>
      <c r="C212" s="229"/>
      <c r="D212" s="226">
        <f t="shared" si="3"/>
        <v>0</v>
      </c>
      <c r="E212" s="227"/>
    </row>
    <row r="213" spans="1:5" ht="15.75" customHeight="1">
      <c r="A213" s="230" t="s">
        <v>109</v>
      </c>
      <c r="B213" s="229"/>
      <c r="C213" s="229"/>
      <c r="D213" s="226">
        <f t="shared" si="3"/>
        <v>0</v>
      </c>
      <c r="E213" s="227"/>
    </row>
    <row r="214" spans="1:5" ht="15.75" customHeight="1">
      <c r="A214" s="230" t="s">
        <v>230</v>
      </c>
      <c r="B214" s="229"/>
      <c r="C214" s="229"/>
      <c r="D214" s="226">
        <f t="shared" si="3"/>
        <v>0</v>
      </c>
      <c r="E214" s="227"/>
    </row>
    <row r="215" spans="1:5" ht="15.75" customHeight="1">
      <c r="A215" s="230" t="s">
        <v>231</v>
      </c>
      <c r="B215" s="229"/>
      <c r="C215" s="229"/>
      <c r="D215" s="226">
        <f t="shared" si="3"/>
        <v>0</v>
      </c>
      <c r="E215" s="227"/>
    </row>
    <row r="216" spans="1:5" ht="15.75" customHeight="1">
      <c r="A216" s="230" t="s">
        <v>116</v>
      </c>
      <c r="B216" s="229"/>
      <c r="C216" s="229"/>
      <c r="D216" s="226">
        <f t="shared" si="3"/>
        <v>0</v>
      </c>
      <c r="E216" s="227"/>
    </row>
    <row r="217" spans="1:5" ht="15.75" customHeight="1">
      <c r="A217" s="230" t="s">
        <v>232</v>
      </c>
      <c r="B217" s="229">
        <v>13</v>
      </c>
      <c r="C217" s="229">
        <v>43</v>
      </c>
      <c r="D217" s="226">
        <f t="shared" si="3"/>
        <v>30</v>
      </c>
      <c r="E217" s="227">
        <f>D217/B217*100</f>
        <v>230.76923076923075</v>
      </c>
    </row>
    <row r="218" spans="1:5" ht="15.75" customHeight="1">
      <c r="A218" s="230" t="s">
        <v>233</v>
      </c>
      <c r="B218" s="229">
        <f>SUM(B219:B224)</f>
        <v>634</v>
      </c>
      <c r="C218" s="229">
        <f>SUM(C219:C224)</f>
        <v>783</v>
      </c>
      <c r="D218" s="226">
        <f t="shared" si="3"/>
        <v>149</v>
      </c>
      <c r="E218" s="227">
        <f>D218/B218*100</f>
        <v>23.501577287066247</v>
      </c>
    </row>
    <row r="219" spans="1:5" ht="15.75" customHeight="1">
      <c r="A219" s="230" t="s">
        <v>107</v>
      </c>
      <c r="B219" s="229">
        <v>440</v>
      </c>
      <c r="C219" s="229">
        <v>536</v>
      </c>
      <c r="D219" s="226">
        <f t="shared" si="3"/>
        <v>96</v>
      </c>
      <c r="E219" s="227">
        <f>D219/B219*100</f>
        <v>21.818181818181817</v>
      </c>
    </row>
    <row r="220" spans="1:5" ht="15.75" customHeight="1">
      <c r="A220" s="230" t="s">
        <v>108</v>
      </c>
      <c r="B220" s="229"/>
      <c r="C220" s="229"/>
      <c r="D220" s="226">
        <f t="shared" si="3"/>
        <v>0</v>
      </c>
      <c r="E220" s="227"/>
    </row>
    <row r="221" spans="1:5" ht="15.75" customHeight="1">
      <c r="A221" s="230" t="s">
        <v>109</v>
      </c>
      <c r="B221" s="229"/>
      <c r="C221" s="229"/>
      <c r="D221" s="226">
        <f t="shared" si="3"/>
        <v>0</v>
      </c>
      <c r="E221" s="227"/>
    </row>
    <row r="222" spans="1:5" ht="15.75" customHeight="1">
      <c r="A222" s="230" t="s">
        <v>234</v>
      </c>
      <c r="B222" s="229"/>
      <c r="C222" s="229"/>
      <c r="D222" s="226">
        <f t="shared" si="3"/>
        <v>0</v>
      </c>
      <c r="E222" s="227"/>
    </row>
    <row r="223" spans="1:5" ht="15.75" customHeight="1">
      <c r="A223" s="230" t="s">
        <v>116</v>
      </c>
      <c r="B223" s="229"/>
      <c r="C223" s="229"/>
      <c r="D223" s="226">
        <f t="shared" si="3"/>
        <v>0</v>
      </c>
      <c r="E223" s="227"/>
    </row>
    <row r="224" spans="1:5" ht="15.75" customHeight="1">
      <c r="A224" s="230" t="s">
        <v>235</v>
      </c>
      <c r="B224" s="229">
        <v>194</v>
      </c>
      <c r="C224" s="229">
        <v>247</v>
      </c>
      <c r="D224" s="226">
        <f t="shared" si="3"/>
        <v>53</v>
      </c>
      <c r="E224" s="227">
        <f>D224/B224*100</f>
        <v>27.31958762886598</v>
      </c>
    </row>
    <row r="225" spans="1:5" ht="15.75" customHeight="1">
      <c r="A225" s="230" t="s">
        <v>236</v>
      </c>
      <c r="B225" s="229">
        <f>SUM(B226:B230)</f>
        <v>432</v>
      </c>
      <c r="C225" s="229">
        <f>SUM(C226:C230)</f>
        <v>493</v>
      </c>
      <c r="D225" s="226">
        <f t="shared" si="3"/>
        <v>61</v>
      </c>
      <c r="E225" s="227">
        <f>D225/B225*100</f>
        <v>14.120370370370368</v>
      </c>
    </row>
    <row r="226" spans="1:5" ht="15.75" customHeight="1">
      <c r="A226" s="230" t="s">
        <v>107</v>
      </c>
      <c r="B226" s="229">
        <v>182</v>
      </c>
      <c r="C226" s="229">
        <v>143</v>
      </c>
      <c r="D226" s="226">
        <f t="shared" si="3"/>
        <v>-39</v>
      </c>
      <c r="E226" s="227">
        <f>D226/B226*100</f>
        <v>-21.428571428571427</v>
      </c>
    </row>
    <row r="227" spans="1:5" ht="15.75" customHeight="1">
      <c r="A227" s="230" t="s">
        <v>108</v>
      </c>
      <c r="B227" s="229"/>
      <c r="C227" s="229"/>
      <c r="D227" s="226">
        <f t="shared" si="3"/>
        <v>0</v>
      </c>
      <c r="E227" s="227"/>
    </row>
    <row r="228" spans="1:5" ht="15.75" customHeight="1">
      <c r="A228" s="230" t="s">
        <v>109</v>
      </c>
      <c r="B228" s="229"/>
      <c r="C228" s="229"/>
      <c r="D228" s="226">
        <f t="shared" si="3"/>
        <v>0</v>
      </c>
      <c r="E228" s="227"/>
    </row>
    <row r="229" spans="1:5" ht="15.75" customHeight="1">
      <c r="A229" s="230" t="s">
        <v>116</v>
      </c>
      <c r="B229" s="229"/>
      <c r="C229" s="229"/>
      <c r="D229" s="226">
        <f t="shared" si="3"/>
        <v>0</v>
      </c>
      <c r="E229" s="227"/>
    </row>
    <row r="230" spans="1:5" ht="15.75" customHeight="1">
      <c r="A230" s="230" t="s">
        <v>237</v>
      </c>
      <c r="B230" s="229">
        <v>250</v>
      </c>
      <c r="C230" s="229">
        <v>350</v>
      </c>
      <c r="D230" s="226">
        <f t="shared" si="3"/>
        <v>100</v>
      </c>
      <c r="E230" s="227">
        <f>D230/B230*100</f>
        <v>40</v>
      </c>
    </row>
    <row r="231" spans="1:5" ht="15.75" customHeight="1">
      <c r="A231" s="230" t="s">
        <v>238</v>
      </c>
      <c r="B231" s="229">
        <f>SUM(B232:B236)</f>
        <v>106</v>
      </c>
      <c r="C231" s="229">
        <f>SUM(C232:C236)</f>
        <v>150</v>
      </c>
      <c r="D231" s="226">
        <f t="shared" si="3"/>
        <v>44</v>
      </c>
      <c r="E231" s="227">
        <f>D231/B231*100</f>
        <v>41.509433962264154</v>
      </c>
    </row>
    <row r="232" spans="1:5" ht="15.75" customHeight="1">
      <c r="A232" s="230" t="s">
        <v>107</v>
      </c>
      <c r="B232" s="229">
        <v>71</v>
      </c>
      <c r="C232" s="229">
        <v>91</v>
      </c>
      <c r="D232" s="226">
        <f t="shared" si="3"/>
        <v>20</v>
      </c>
      <c r="E232" s="227">
        <f>D232/B232*100</f>
        <v>28.169014084507044</v>
      </c>
    </row>
    <row r="233" spans="1:5" ht="15.75" customHeight="1">
      <c r="A233" s="230" t="s">
        <v>108</v>
      </c>
      <c r="B233" s="229"/>
      <c r="C233" s="229"/>
      <c r="D233" s="226">
        <f t="shared" si="3"/>
        <v>0</v>
      </c>
      <c r="E233" s="227"/>
    </row>
    <row r="234" spans="1:5" ht="15.75" customHeight="1">
      <c r="A234" s="230" t="s">
        <v>109</v>
      </c>
      <c r="B234" s="229"/>
      <c r="C234" s="229"/>
      <c r="D234" s="226">
        <f t="shared" si="3"/>
        <v>0</v>
      </c>
      <c r="E234" s="227"/>
    </row>
    <row r="235" spans="1:5" ht="15.75" customHeight="1">
      <c r="A235" s="230" t="s">
        <v>116</v>
      </c>
      <c r="B235" s="229"/>
      <c r="C235" s="229"/>
      <c r="D235" s="226">
        <f t="shared" si="3"/>
        <v>0</v>
      </c>
      <c r="E235" s="227"/>
    </row>
    <row r="236" spans="1:5" ht="15.75" customHeight="1">
      <c r="A236" s="230" t="s">
        <v>239</v>
      </c>
      <c r="B236" s="229">
        <v>35</v>
      </c>
      <c r="C236" s="229">
        <v>59</v>
      </c>
      <c r="D236" s="226">
        <f t="shared" si="3"/>
        <v>24</v>
      </c>
      <c r="E236" s="227">
        <f>D236/B236*100</f>
        <v>68.57142857142857</v>
      </c>
    </row>
    <row r="237" spans="1:5" ht="15.75" customHeight="1">
      <c r="A237" s="230" t="s">
        <v>240</v>
      </c>
      <c r="B237" s="229">
        <f>SUM(B238:B242)</f>
        <v>174</v>
      </c>
      <c r="C237" s="229">
        <f>SUM(C238:C242)</f>
        <v>196</v>
      </c>
      <c r="D237" s="226">
        <f t="shared" si="3"/>
        <v>22</v>
      </c>
      <c r="E237" s="227">
        <f>D237/B237*100</f>
        <v>12.643678160919542</v>
      </c>
    </row>
    <row r="238" spans="1:5" ht="15.75" customHeight="1">
      <c r="A238" s="230" t="s">
        <v>107</v>
      </c>
      <c r="B238" s="229">
        <v>123</v>
      </c>
      <c r="C238" s="229">
        <v>167</v>
      </c>
      <c r="D238" s="226">
        <f t="shared" si="3"/>
        <v>44</v>
      </c>
      <c r="E238" s="227">
        <f>D238/B238*100</f>
        <v>35.77235772357724</v>
      </c>
    </row>
    <row r="239" spans="1:5" ht="15.75" customHeight="1">
      <c r="A239" s="230" t="s">
        <v>108</v>
      </c>
      <c r="B239" s="229"/>
      <c r="C239" s="229"/>
      <c r="D239" s="226">
        <f t="shared" si="3"/>
        <v>0</v>
      </c>
      <c r="E239" s="227"/>
    </row>
    <row r="240" spans="1:5" ht="15.75" customHeight="1">
      <c r="A240" s="230" t="s">
        <v>109</v>
      </c>
      <c r="B240" s="229"/>
      <c r="C240" s="229"/>
      <c r="D240" s="226">
        <f t="shared" si="3"/>
        <v>0</v>
      </c>
      <c r="E240" s="227"/>
    </row>
    <row r="241" spans="1:5" ht="15.75" customHeight="1">
      <c r="A241" s="230" t="s">
        <v>116</v>
      </c>
      <c r="B241" s="229"/>
      <c r="C241" s="229"/>
      <c r="D241" s="226">
        <f t="shared" si="3"/>
        <v>0</v>
      </c>
      <c r="E241" s="227"/>
    </row>
    <row r="242" spans="1:5" ht="15.75" customHeight="1">
      <c r="A242" s="230" t="s">
        <v>241</v>
      </c>
      <c r="B242" s="229">
        <v>51</v>
      </c>
      <c r="C242" s="229">
        <v>29</v>
      </c>
      <c r="D242" s="226">
        <f t="shared" si="3"/>
        <v>-22</v>
      </c>
      <c r="E242" s="227">
        <f>D242/B242*100</f>
        <v>-43.13725490196079</v>
      </c>
    </row>
    <row r="243" spans="1:5" ht="15.75" customHeight="1">
      <c r="A243" s="230" t="s">
        <v>242</v>
      </c>
      <c r="B243" s="229">
        <f>SUM(B244:B248)</f>
        <v>0</v>
      </c>
      <c r="C243" s="229"/>
      <c r="D243" s="226">
        <f t="shared" si="3"/>
        <v>0</v>
      </c>
      <c r="E243" s="227"/>
    </row>
    <row r="244" spans="1:5" ht="15.75" customHeight="1">
      <c r="A244" s="230" t="s">
        <v>107</v>
      </c>
      <c r="B244" s="229">
        <v>0</v>
      </c>
      <c r="C244" s="229"/>
      <c r="D244" s="226">
        <f t="shared" si="3"/>
        <v>0</v>
      </c>
      <c r="E244" s="227"/>
    </row>
    <row r="245" spans="1:5" ht="15.75" customHeight="1">
      <c r="A245" s="230" t="s">
        <v>108</v>
      </c>
      <c r="B245" s="229">
        <v>0</v>
      </c>
      <c r="C245" s="229"/>
      <c r="D245" s="226">
        <f t="shared" si="3"/>
        <v>0</v>
      </c>
      <c r="E245" s="227"/>
    </row>
    <row r="246" spans="1:5" ht="15.75" customHeight="1">
      <c r="A246" s="230" t="s">
        <v>109</v>
      </c>
      <c r="B246" s="229">
        <v>0</v>
      </c>
      <c r="C246" s="229"/>
      <c r="D246" s="226">
        <f t="shared" si="3"/>
        <v>0</v>
      </c>
      <c r="E246" s="227"/>
    </row>
    <row r="247" spans="1:5" ht="15.75" customHeight="1">
      <c r="A247" s="230" t="s">
        <v>116</v>
      </c>
      <c r="B247" s="229">
        <v>0</v>
      </c>
      <c r="C247" s="229"/>
      <c r="D247" s="226">
        <f t="shared" si="3"/>
        <v>0</v>
      </c>
      <c r="E247" s="227"/>
    </row>
    <row r="248" spans="1:5" ht="15.75" customHeight="1">
      <c r="A248" s="230" t="s">
        <v>243</v>
      </c>
      <c r="B248" s="229">
        <v>0</v>
      </c>
      <c r="C248" s="229"/>
      <c r="D248" s="226">
        <f t="shared" si="3"/>
        <v>0</v>
      </c>
      <c r="E248" s="227"/>
    </row>
    <row r="249" spans="1:5" ht="15.75" customHeight="1">
      <c r="A249" s="230" t="s">
        <v>244</v>
      </c>
      <c r="B249" s="229">
        <f>SUM(B250:B254)</f>
        <v>120</v>
      </c>
      <c r="C249" s="229">
        <f>SUM(C250:C254)</f>
        <v>162</v>
      </c>
      <c r="D249" s="226">
        <f t="shared" si="3"/>
        <v>42</v>
      </c>
      <c r="E249" s="227">
        <f>D249/B249*100</f>
        <v>35</v>
      </c>
    </row>
    <row r="250" spans="1:5" ht="15.75" customHeight="1">
      <c r="A250" s="230" t="s">
        <v>107</v>
      </c>
      <c r="B250" s="229"/>
      <c r="C250" s="229"/>
      <c r="D250" s="226">
        <f t="shared" si="3"/>
        <v>0</v>
      </c>
      <c r="E250" s="227"/>
    </row>
    <row r="251" spans="1:5" ht="15.75" customHeight="1">
      <c r="A251" s="230" t="s">
        <v>108</v>
      </c>
      <c r="B251" s="229"/>
      <c r="C251" s="229"/>
      <c r="D251" s="226">
        <f t="shared" si="3"/>
        <v>0</v>
      </c>
      <c r="E251" s="227"/>
    </row>
    <row r="252" spans="1:5" ht="15.75" customHeight="1">
      <c r="A252" s="230" t="s">
        <v>109</v>
      </c>
      <c r="B252" s="229"/>
      <c r="C252" s="229"/>
      <c r="D252" s="226">
        <f t="shared" si="3"/>
        <v>0</v>
      </c>
      <c r="E252" s="227"/>
    </row>
    <row r="253" spans="1:5" ht="15.75" customHeight="1">
      <c r="A253" s="230" t="s">
        <v>116</v>
      </c>
      <c r="B253" s="229"/>
      <c r="C253" s="229"/>
      <c r="D253" s="226">
        <f t="shared" si="3"/>
        <v>0</v>
      </c>
      <c r="E253" s="227"/>
    </row>
    <row r="254" spans="1:5" ht="15.75" customHeight="1">
      <c r="A254" s="230" t="s">
        <v>245</v>
      </c>
      <c r="B254" s="229">
        <v>120</v>
      </c>
      <c r="C254" s="229">
        <v>162</v>
      </c>
      <c r="D254" s="226">
        <f t="shared" si="3"/>
        <v>42</v>
      </c>
      <c r="E254" s="227">
        <f>D254/B254*100</f>
        <v>35</v>
      </c>
    </row>
    <row r="255" spans="1:5" ht="15.75" customHeight="1">
      <c r="A255" s="230" t="s">
        <v>246</v>
      </c>
      <c r="B255" s="229">
        <f>SUM(B256:B257)</f>
        <v>0</v>
      </c>
      <c r="C255" s="229"/>
      <c r="D255" s="226">
        <f t="shared" si="3"/>
        <v>0</v>
      </c>
      <c r="E255" s="227"/>
    </row>
    <row r="256" spans="1:5" ht="15.75" customHeight="1">
      <c r="A256" s="230" t="s">
        <v>247</v>
      </c>
      <c r="B256" s="226"/>
      <c r="C256" s="226"/>
      <c r="D256" s="226">
        <f t="shared" si="3"/>
        <v>0</v>
      </c>
      <c r="E256" s="227"/>
    </row>
    <row r="257" spans="1:5" ht="15.75" customHeight="1">
      <c r="A257" s="230" t="s">
        <v>248</v>
      </c>
      <c r="B257" s="229"/>
      <c r="C257" s="229"/>
      <c r="D257" s="226">
        <f t="shared" si="3"/>
        <v>0</v>
      </c>
      <c r="E257" s="227"/>
    </row>
    <row r="258" spans="1:5" s="208" customFormat="1" ht="15.75" customHeight="1">
      <c r="A258" s="231" t="s">
        <v>249</v>
      </c>
      <c r="B258" s="226">
        <v>0</v>
      </c>
      <c r="C258" s="226"/>
      <c r="D258" s="226">
        <f t="shared" si="3"/>
        <v>0</v>
      </c>
      <c r="E258" s="227"/>
    </row>
    <row r="259" spans="1:5" s="208" customFormat="1" ht="15.75" customHeight="1">
      <c r="A259" s="230" t="s">
        <v>250</v>
      </c>
      <c r="B259" s="229">
        <v>0</v>
      </c>
      <c r="C259" s="229"/>
      <c r="D259" s="226">
        <f t="shared" si="3"/>
        <v>0</v>
      </c>
      <c r="E259" s="227"/>
    </row>
    <row r="260" spans="1:5" s="208" customFormat="1" ht="15.75" customHeight="1">
      <c r="A260" s="230" t="s">
        <v>251</v>
      </c>
      <c r="B260" s="229">
        <v>0</v>
      </c>
      <c r="C260" s="229"/>
      <c r="D260" s="226">
        <f t="shared" si="3"/>
        <v>0</v>
      </c>
      <c r="E260" s="227"/>
    </row>
    <row r="261" spans="1:5" s="208" customFormat="1" ht="15.75" customHeight="1">
      <c r="A261" s="231" t="s">
        <v>252</v>
      </c>
      <c r="B261" s="226">
        <v>40</v>
      </c>
      <c r="C261" s="226">
        <v>58</v>
      </c>
      <c r="D261" s="226">
        <f aca="true" t="shared" si="4" ref="D261:D324">C261-B261</f>
        <v>18</v>
      </c>
      <c r="E261" s="227">
        <f>D261/B261*100</f>
        <v>45</v>
      </c>
    </row>
    <row r="262" spans="1:6" s="208" customFormat="1" ht="15.75" customHeight="1">
      <c r="A262" s="231" t="s">
        <v>253</v>
      </c>
      <c r="B262" s="226">
        <f>B263+B273+B295+B302+B314+B323+B337+B346+B355+B363+B380</f>
        <v>3683</v>
      </c>
      <c r="C262" s="232">
        <f>C263+C273+C295+C302+C314+C323+C337+C346+C355+C363+C371+C380</f>
        <v>4089</v>
      </c>
      <c r="D262" s="226">
        <f t="shared" si="4"/>
        <v>406</v>
      </c>
      <c r="E262" s="227">
        <f>D262/B262*100</f>
        <v>11.023622047244094</v>
      </c>
      <c r="F262" s="233"/>
    </row>
    <row r="263" spans="1:5" ht="15.75" customHeight="1">
      <c r="A263" s="230" t="s">
        <v>254</v>
      </c>
      <c r="B263" s="229">
        <f>SUM(B264:B272)</f>
        <v>79</v>
      </c>
      <c r="C263" s="232">
        <f>SUM(C264:C272)</f>
        <v>163</v>
      </c>
      <c r="D263" s="226">
        <f t="shared" si="4"/>
        <v>84</v>
      </c>
      <c r="E263" s="227">
        <f>D263/B263*100</f>
        <v>106.32911392405062</v>
      </c>
    </row>
    <row r="264" spans="1:5" ht="15.75" customHeight="1">
      <c r="A264" s="230" t="s">
        <v>255</v>
      </c>
      <c r="B264" s="229"/>
      <c r="C264" s="234"/>
      <c r="D264" s="226">
        <f t="shared" si="4"/>
        <v>0</v>
      </c>
      <c r="E264" s="227"/>
    </row>
    <row r="265" spans="1:5" ht="15.75" customHeight="1">
      <c r="A265" s="230" t="s">
        <v>256</v>
      </c>
      <c r="B265" s="229"/>
      <c r="C265" s="234"/>
      <c r="D265" s="226">
        <f t="shared" si="4"/>
        <v>0</v>
      </c>
      <c r="E265" s="227"/>
    </row>
    <row r="266" spans="1:5" ht="15.75" customHeight="1">
      <c r="A266" s="230" t="s">
        <v>257</v>
      </c>
      <c r="B266" s="229">
        <v>79</v>
      </c>
      <c r="C266" s="234">
        <v>163</v>
      </c>
      <c r="D266" s="226">
        <f t="shared" si="4"/>
        <v>84</v>
      </c>
      <c r="E266" s="227">
        <f>D266/B266*100</f>
        <v>106.32911392405062</v>
      </c>
    </row>
    <row r="267" spans="1:5" ht="15.75" customHeight="1">
      <c r="A267" s="230" t="s">
        <v>258</v>
      </c>
      <c r="B267" s="229"/>
      <c r="C267" s="234"/>
      <c r="D267" s="226">
        <f t="shared" si="4"/>
        <v>0</v>
      </c>
      <c r="E267" s="227"/>
    </row>
    <row r="268" spans="1:5" ht="15.75" customHeight="1">
      <c r="A268" s="230" t="s">
        <v>259</v>
      </c>
      <c r="B268" s="229"/>
      <c r="C268" s="234"/>
      <c r="D268" s="226">
        <f t="shared" si="4"/>
        <v>0</v>
      </c>
      <c r="E268" s="227"/>
    </row>
    <row r="269" spans="1:5" ht="15.75" customHeight="1">
      <c r="A269" s="230" t="s">
        <v>260</v>
      </c>
      <c r="B269" s="229"/>
      <c r="C269" s="234"/>
      <c r="D269" s="226">
        <f t="shared" si="4"/>
        <v>0</v>
      </c>
      <c r="E269" s="227"/>
    </row>
    <row r="270" spans="1:5" ht="15.75" customHeight="1">
      <c r="A270" s="235" t="s">
        <v>261</v>
      </c>
      <c r="B270" s="229"/>
      <c r="C270" s="234"/>
      <c r="D270" s="226">
        <f t="shared" si="4"/>
        <v>0</v>
      </c>
      <c r="E270" s="227"/>
    </row>
    <row r="271" spans="1:5" ht="15.75" customHeight="1">
      <c r="A271" s="235" t="s">
        <v>262</v>
      </c>
      <c r="B271" s="229"/>
      <c r="C271" s="234"/>
      <c r="D271" s="226">
        <f t="shared" si="4"/>
        <v>0</v>
      </c>
      <c r="E271" s="227"/>
    </row>
    <row r="272" spans="1:5" ht="15.75" customHeight="1">
      <c r="A272" s="230" t="s">
        <v>263</v>
      </c>
      <c r="B272" s="229"/>
      <c r="C272" s="234"/>
      <c r="D272" s="226">
        <f t="shared" si="4"/>
        <v>0</v>
      </c>
      <c r="E272" s="227"/>
    </row>
    <row r="273" spans="1:5" ht="15.75" customHeight="1">
      <c r="A273" s="230" t="s">
        <v>264</v>
      </c>
      <c r="B273" s="229">
        <f>SUM(B274:B294)</f>
        <v>3286</v>
      </c>
      <c r="C273" s="232">
        <f>SUM(C274:C294)</f>
        <v>3506</v>
      </c>
      <c r="D273" s="226">
        <f t="shared" si="4"/>
        <v>220</v>
      </c>
      <c r="E273" s="227">
        <f>D273/B273*100</f>
        <v>6.695069993913573</v>
      </c>
    </row>
    <row r="274" spans="1:5" ht="15.75" customHeight="1">
      <c r="A274" s="230" t="s">
        <v>107</v>
      </c>
      <c r="B274" s="229">
        <v>2986</v>
      </c>
      <c r="C274" s="234">
        <v>3222</v>
      </c>
      <c r="D274" s="226">
        <f t="shared" si="4"/>
        <v>236</v>
      </c>
      <c r="E274" s="227">
        <f>D274/B274*100</f>
        <v>7.9035498995311455</v>
      </c>
    </row>
    <row r="275" spans="1:5" ht="15.75" customHeight="1">
      <c r="A275" s="230" t="s">
        <v>108</v>
      </c>
      <c r="B275" s="229">
        <v>104</v>
      </c>
      <c r="C275" s="234">
        <v>118</v>
      </c>
      <c r="D275" s="226">
        <f t="shared" si="4"/>
        <v>14</v>
      </c>
      <c r="E275" s="227">
        <f>D275/B275*100</f>
        <v>13.461538461538462</v>
      </c>
    </row>
    <row r="276" spans="1:5" ht="15.75" customHeight="1">
      <c r="A276" s="230" t="s">
        <v>109</v>
      </c>
      <c r="B276" s="229"/>
      <c r="C276" s="234"/>
      <c r="D276" s="226">
        <f t="shared" si="4"/>
        <v>0</v>
      </c>
      <c r="E276" s="227"/>
    </row>
    <row r="277" spans="1:5" ht="15.75" customHeight="1">
      <c r="A277" s="230" t="s">
        <v>265</v>
      </c>
      <c r="B277" s="229"/>
      <c r="C277" s="234"/>
      <c r="D277" s="226">
        <f t="shared" si="4"/>
        <v>0</v>
      </c>
      <c r="E277" s="227"/>
    </row>
    <row r="278" spans="1:5" ht="15.75" customHeight="1">
      <c r="A278" s="230" t="s">
        <v>266</v>
      </c>
      <c r="B278" s="229"/>
      <c r="C278" s="234"/>
      <c r="D278" s="226">
        <f t="shared" si="4"/>
        <v>0</v>
      </c>
      <c r="E278" s="227"/>
    </row>
    <row r="279" spans="1:5" ht="15.75" customHeight="1">
      <c r="A279" s="230" t="s">
        <v>267</v>
      </c>
      <c r="B279" s="229"/>
      <c r="C279" s="234"/>
      <c r="D279" s="226">
        <f t="shared" si="4"/>
        <v>0</v>
      </c>
      <c r="E279" s="227"/>
    </row>
    <row r="280" spans="1:5" ht="15.75" customHeight="1">
      <c r="A280" s="230" t="s">
        <v>268</v>
      </c>
      <c r="B280" s="229"/>
      <c r="C280" s="234"/>
      <c r="D280" s="226">
        <f t="shared" si="4"/>
        <v>0</v>
      </c>
      <c r="E280" s="227"/>
    </row>
    <row r="281" spans="1:5" ht="15.75" customHeight="1">
      <c r="A281" s="230" t="s">
        <v>269</v>
      </c>
      <c r="B281" s="229"/>
      <c r="C281" s="234"/>
      <c r="D281" s="226">
        <f t="shared" si="4"/>
        <v>0</v>
      </c>
      <c r="E281" s="227"/>
    </row>
    <row r="282" spans="1:5" ht="15.75" customHeight="1">
      <c r="A282" s="230" t="s">
        <v>270</v>
      </c>
      <c r="B282" s="229"/>
      <c r="C282" s="234"/>
      <c r="D282" s="226">
        <f t="shared" si="4"/>
        <v>0</v>
      </c>
      <c r="E282" s="227"/>
    </row>
    <row r="283" spans="1:5" ht="15.75" customHeight="1">
      <c r="A283" s="230" t="s">
        <v>271</v>
      </c>
      <c r="B283" s="229"/>
      <c r="C283" s="234"/>
      <c r="D283" s="226">
        <f t="shared" si="4"/>
        <v>0</v>
      </c>
      <c r="E283" s="227"/>
    </row>
    <row r="284" spans="1:5" ht="15.75" customHeight="1">
      <c r="A284" s="230" t="s">
        <v>272</v>
      </c>
      <c r="B284" s="229">
        <v>2</v>
      </c>
      <c r="C284" s="234">
        <v>2</v>
      </c>
      <c r="D284" s="226">
        <f t="shared" si="4"/>
        <v>0</v>
      </c>
      <c r="E284" s="227">
        <f>D284/B284*100</f>
        <v>0</v>
      </c>
    </row>
    <row r="285" spans="1:5" ht="15.75" customHeight="1">
      <c r="A285" s="230" t="s">
        <v>273</v>
      </c>
      <c r="B285" s="229">
        <v>51</v>
      </c>
      <c r="C285" s="234">
        <v>61</v>
      </c>
      <c r="D285" s="226">
        <f t="shared" si="4"/>
        <v>10</v>
      </c>
      <c r="E285" s="227">
        <f>D285/B285*100</f>
        <v>19.607843137254903</v>
      </c>
    </row>
    <row r="286" spans="1:5" ht="15.75" customHeight="1">
      <c r="A286" s="230" t="s">
        <v>274</v>
      </c>
      <c r="B286" s="229"/>
      <c r="C286" s="234"/>
      <c r="D286" s="226">
        <f t="shared" si="4"/>
        <v>0</v>
      </c>
      <c r="E286" s="227"/>
    </row>
    <row r="287" spans="1:5" ht="15.75" customHeight="1">
      <c r="A287" s="230" t="s">
        <v>275</v>
      </c>
      <c r="B287" s="229">
        <v>2</v>
      </c>
      <c r="C287" s="234">
        <v>2</v>
      </c>
      <c r="D287" s="226">
        <f t="shared" si="4"/>
        <v>0</v>
      </c>
      <c r="E287" s="227">
        <f>D287/B287*100</f>
        <v>0</v>
      </c>
    </row>
    <row r="288" spans="1:5" ht="15.75" customHeight="1">
      <c r="A288" s="230" t="s">
        <v>276</v>
      </c>
      <c r="B288" s="229"/>
      <c r="C288" s="234"/>
      <c r="D288" s="226">
        <f t="shared" si="4"/>
        <v>0</v>
      </c>
      <c r="E288" s="227"/>
    </row>
    <row r="289" spans="1:5" ht="15.75" customHeight="1">
      <c r="A289" s="230" t="s">
        <v>277</v>
      </c>
      <c r="B289" s="229"/>
      <c r="C289" s="234">
        <v>26</v>
      </c>
      <c r="D289" s="226">
        <f t="shared" si="4"/>
        <v>26</v>
      </c>
      <c r="E289" s="227"/>
    </row>
    <row r="290" spans="1:5" ht="15.75" customHeight="1">
      <c r="A290" s="230" t="s">
        <v>278</v>
      </c>
      <c r="B290" s="229">
        <v>14</v>
      </c>
      <c r="C290" s="234">
        <v>26</v>
      </c>
      <c r="D290" s="226">
        <f t="shared" si="4"/>
        <v>12</v>
      </c>
      <c r="E290" s="227">
        <f>D290/B290*100</f>
        <v>85.71428571428571</v>
      </c>
    </row>
    <row r="291" spans="1:5" ht="15.75" customHeight="1">
      <c r="A291" s="230" t="s">
        <v>279</v>
      </c>
      <c r="B291" s="229"/>
      <c r="C291" s="234"/>
      <c r="D291" s="226">
        <f t="shared" si="4"/>
        <v>0</v>
      </c>
      <c r="E291" s="227"/>
    </row>
    <row r="292" spans="1:5" ht="15.75" customHeight="1">
      <c r="A292" s="230" t="s">
        <v>150</v>
      </c>
      <c r="B292" s="229"/>
      <c r="C292" s="234"/>
      <c r="D292" s="226">
        <f t="shared" si="4"/>
        <v>0</v>
      </c>
      <c r="E292" s="227"/>
    </row>
    <row r="293" spans="1:5" ht="15.75" customHeight="1">
      <c r="A293" s="230" t="s">
        <v>116</v>
      </c>
      <c r="B293" s="229"/>
      <c r="C293" s="234"/>
      <c r="D293" s="226">
        <f t="shared" si="4"/>
        <v>0</v>
      </c>
      <c r="E293" s="227"/>
    </row>
    <row r="294" spans="1:5" ht="15.75" customHeight="1">
      <c r="A294" s="230" t="s">
        <v>280</v>
      </c>
      <c r="B294" s="229">
        <v>127</v>
      </c>
      <c r="C294" s="234">
        <v>49</v>
      </c>
      <c r="D294" s="226">
        <f t="shared" si="4"/>
        <v>-78</v>
      </c>
      <c r="E294" s="227">
        <f>D294/B294*100</f>
        <v>-61.417322834645674</v>
      </c>
    </row>
    <row r="295" spans="1:5" ht="15.75" customHeight="1">
      <c r="A295" s="230" t="s">
        <v>281</v>
      </c>
      <c r="B295" s="229">
        <f>SUM(B296:B301)</f>
        <v>0</v>
      </c>
      <c r="C295" s="234"/>
      <c r="D295" s="226">
        <f t="shared" si="4"/>
        <v>0</v>
      </c>
      <c r="E295" s="227"/>
    </row>
    <row r="296" spans="1:5" ht="15.75" customHeight="1">
      <c r="A296" s="230" t="s">
        <v>107</v>
      </c>
      <c r="B296" s="229"/>
      <c r="C296" s="234"/>
      <c r="D296" s="226">
        <f t="shared" si="4"/>
        <v>0</v>
      </c>
      <c r="E296" s="227"/>
    </row>
    <row r="297" spans="1:5" ht="15.75" customHeight="1">
      <c r="A297" s="230" t="s">
        <v>108</v>
      </c>
      <c r="B297" s="229"/>
      <c r="C297" s="234"/>
      <c r="D297" s="226">
        <f t="shared" si="4"/>
        <v>0</v>
      </c>
      <c r="E297" s="227"/>
    </row>
    <row r="298" spans="1:5" ht="15.75" customHeight="1">
      <c r="A298" s="230" t="s">
        <v>109</v>
      </c>
      <c r="B298" s="229"/>
      <c r="C298" s="234"/>
      <c r="D298" s="226">
        <f t="shared" si="4"/>
        <v>0</v>
      </c>
      <c r="E298" s="227"/>
    </row>
    <row r="299" spans="1:5" ht="15.75" customHeight="1">
      <c r="A299" s="230" t="s">
        <v>282</v>
      </c>
      <c r="B299" s="229"/>
      <c r="C299" s="234"/>
      <c r="D299" s="226">
        <f t="shared" si="4"/>
        <v>0</v>
      </c>
      <c r="E299" s="227"/>
    </row>
    <row r="300" spans="1:5" ht="15.75" customHeight="1">
      <c r="A300" s="230" t="s">
        <v>116</v>
      </c>
      <c r="B300" s="229"/>
      <c r="C300" s="234"/>
      <c r="D300" s="226">
        <f t="shared" si="4"/>
        <v>0</v>
      </c>
      <c r="E300" s="227"/>
    </row>
    <row r="301" spans="1:5" ht="15.75" customHeight="1">
      <c r="A301" s="230" t="s">
        <v>283</v>
      </c>
      <c r="B301" s="229"/>
      <c r="C301" s="234"/>
      <c r="D301" s="226">
        <f t="shared" si="4"/>
        <v>0</v>
      </c>
      <c r="E301" s="227"/>
    </row>
    <row r="302" spans="1:5" ht="15.75" customHeight="1">
      <c r="A302" s="230" t="s">
        <v>284</v>
      </c>
      <c r="B302" s="229">
        <f>SUM(B303:B313)</f>
        <v>7</v>
      </c>
      <c r="C302" s="232">
        <f>SUM(C303:C313)</f>
        <v>5</v>
      </c>
      <c r="D302" s="226">
        <f t="shared" si="4"/>
        <v>-2</v>
      </c>
      <c r="E302" s="227">
        <f>D302/B302*100</f>
        <v>-28.57142857142857</v>
      </c>
    </row>
    <row r="303" spans="1:5" ht="15.75" customHeight="1">
      <c r="A303" s="230" t="s">
        <v>107</v>
      </c>
      <c r="B303" s="229">
        <v>3</v>
      </c>
      <c r="C303" s="234">
        <v>1</v>
      </c>
      <c r="D303" s="226">
        <f t="shared" si="4"/>
        <v>-2</v>
      </c>
      <c r="E303" s="227">
        <f>D303/B303*100</f>
        <v>-66.66666666666666</v>
      </c>
    </row>
    <row r="304" spans="1:5" ht="15.75" customHeight="1">
      <c r="A304" s="230" t="s">
        <v>108</v>
      </c>
      <c r="B304" s="229"/>
      <c r="C304" s="234"/>
      <c r="D304" s="226">
        <f t="shared" si="4"/>
        <v>0</v>
      </c>
      <c r="E304" s="227"/>
    </row>
    <row r="305" spans="1:5" ht="15.75" customHeight="1">
      <c r="A305" s="230" t="s">
        <v>109</v>
      </c>
      <c r="B305" s="229"/>
      <c r="C305" s="234"/>
      <c r="D305" s="226">
        <f t="shared" si="4"/>
        <v>0</v>
      </c>
      <c r="E305" s="227"/>
    </row>
    <row r="306" spans="1:5" ht="15.75" customHeight="1">
      <c r="A306" s="230" t="s">
        <v>285</v>
      </c>
      <c r="B306" s="229"/>
      <c r="C306" s="234"/>
      <c r="D306" s="226">
        <f t="shared" si="4"/>
        <v>0</v>
      </c>
      <c r="E306" s="227"/>
    </row>
    <row r="307" spans="1:5" ht="15.75" customHeight="1">
      <c r="A307" s="230" t="s">
        <v>286</v>
      </c>
      <c r="B307" s="229"/>
      <c r="C307" s="234"/>
      <c r="D307" s="226">
        <f t="shared" si="4"/>
        <v>0</v>
      </c>
      <c r="E307" s="227"/>
    </row>
    <row r="308" spans="1:5" ht="15.75" customHeight="1">
      <c r="A308" s="230" t="s">
        <v>287</v>
      </c>
      <c r="B308" s="229"/>
      <c r="C308" s="234"/>
      <c r="D308" s="226">
        <f t="shared" si="4"/>
        <v>0</v>
      </c>
      <c r="E308" s="227"/>
    </row>
    <row r="309" spans="1:5" ht="15.75" customHeight="1">
      <c r="A309" s="230" t="s">
        <v>288</v>
      </c>
      <c r="B309" s="229"/>
      <c r="C309" s="234"/>
      <c r="D309" s="226">
        <f t="shared" si="4"/>
        <v>0</v>
      </c>
      <c r="E309" s="227"/>
    </row>
    <row r="310" spans="1:5" ht="15.75" customHeight="1">
      <c r="A310" s="230" t="s">
        <v>289</v>
      </c>
      <c r="B310" s="229"/>
      <c r="C310" s="234"/>
      <c r="D310" s="226">
        <f t="shared" si="4"/>
        <v>0</v>
      </c>
      <c r="E310" s="227"/>
    </row>
    <row r="311" spans="1:5" ht="15.75" customHeight="1">
      <c r="A311" s="230" t="s">
        <v>290</v>
      </c>
      <c r="B311" s="229"/>
      <c r="C311" s="234"/>
      <c r="D311" s="226">
        <f t="shared" si="4"/>
        <v>0</v>
      </c>
      <c r="E311" s="227"/>
    </row>
    <row r="312" spans="1:5" ht="15.75" customHeight="1">
      <c r="A312" s="230" t="s">
        <v>116</v>
      </c>
      <c r="B312" s="229"/>
      <c r="C312" s="234"/>
      <c r="D312" s="226">
        <f t="shared" si="4"/>
        <v>0</v>
      </c>
      <c r="E312" s="227"/>
    </row>
    <row r="313" spans="1:5" ht="15.75" customHeight="1">
      <c r="A313" s="230" t="s">
        <v>291</v>
      </c>
      <c r="B313" s="229">
        <v>4</v>
      </c>
      <c r="C313" s="234">
        <v>4</v>
      </c>
      <c r="D313" s="226">
        <f t="shared" si="4"/>
        <v>0</v>
      </c>
      <c r="E313" s="227">
        <f>D313/B313*100</f>
        <v>0</v>
      </c>
    </row>
    <row r="314" spans="1:5" ht="15.75" customHeight="1">
      <c r="A314" s="230" t="s">
        <v>292</v>
      </c>
      <c r="B314" s="229">
        <f>SUM(B315:B322)</f>
        <v>14</v>
      </c>
      <c r="C314" s="232">
        <f>SUM(C315:C322)</f>
        <v>15</v>
      </c>
      <c r="D314" s="226">
        <f t="shared" si="4"/>
        <v>1</v>
      </c>
      <c r="E314" s="227">
        <f>D314/B314*100</f>
        <v>7.142857142857142</v>
      </c>
    </row>
    <row r="315" spans="1:5" ht="15.75" customHeight="1">
      <c r="A315" s="230" t="s">
        <v>107</v>
      </c>
      <c r="B315" s="229">
        <v>4</v>
      </c>
      <c r="C315" s="234">
        <v>5</v>
      </c>
      <c r="D315" s="226">
        <f t="shared" si="4"/>
        <v>1</v>
      </c>
      <c r="E315" s="227">
        <f>D315/B315*100</f>
        <v>25</v>
      </c>
    </row>
    <row r="316" spans="1:5" ht="15.75" customHeight="1">
      <c r="A316" s="230" t="s">
        <v>108</v>
      </c>
      <c r="B316" s="229"/>
      <c r="C316" s="234"/>
      <c r="D316" s="226">
        <f t="shared" si="4"/>
        <v>0</v>
      </c>
      <c r="E316" s="227"/>
    </row>
    <row r="317" spans="1:5" ht="15.75" customHeight="1">
      <c r="A317" s="230" t="s">
        <v>109</v>
      </c>
      <c r="B317" s="229"/>
      <c r="C317" s="234"/>
      <c r="D317" s="226">
        <f t="shared" si="4"/>
        <v>0</v>
      </c>
      <c r="E317" s="227"/>
    </row>
    <row r="318" spans="1:5" ht="15.75" customHeight="1">
      <c r="A318" s="230" t="s">
        <v>293</v>
      </c>
      <c r="B318" s="229"/>
      <c r="C318" s="234"/>
      <c r="D318" s="226">
        <f t="shared" si="4"/>
        <v>0</v>
      </c>
      <c r="E318" s="227"/>
    </row>
    <row r="319" spans="1:5" ht="15.75" customHeight="1">
      <c r="A319" s="230" t="s">
        <v>294</v>
      </c>
      <c r="B319" s="229"/>
      <c r="C319" s="234"/>
      <c r="D319" s="226">
        <f t="shared" si="4"/>
        <v>0</v>
      </c>
      <c r="E319" s="227"/>
    </row>
    <row r="320" spans="1:5" ht="15.75" customHeight="1">
      <c r="A320" s="230" t="s">
        <v>295</v>
      </c>
      <c r="B320" s="229"/>
      <c r="C320" s="234"/>
      <c r="D320" s="226">
        <f t="shared" si="4"/>
        <v>0</v>
      </c>
      <c r="E320" s="227"/>
    </row>
    <row r="321" spans="1:5" ht="15.75" customHeight="1">
      <c r="A321" s="230" t="s">
        <v>116</v>
      </c>
      <c r="B321" s="229"/>
      <c r="C321" s="234"/>
      <c r="D321" s="226">
        <f t="shared" si="4"/>
        <v>0</v>
      </c>
      <c r="E321" s="227"/>
    </row>
    <row r="322" spans="1:5" ht="15.75" customHeight="1">
      <c r="A322" s="230" t="s">
        <v>296</v>
      </c>
      <c r="B322" s="229">
        <v>10</v>
      </c>
      <c r="C322" s="234">
        <v>10</v>
      </c>
      <c r="D322" s="226">
        <f t="shared" si="4"/>
        <v>0</v>
      </c>
      <c r="E322" s="227">
        <f>D322/B322*100</f>
        <v>0</v>
      </c>
    </row>
    <row r="323" spans="1:5" ht="15.75" customHeight="1">
      <c r="A323" s="230" t="s">
        <v>297</v>
      </c>
      <c r="B323" s="229">
        <f>SUM(B324:B336)</f>
        <v>297</v>
      </c>
      <c r="C323" s="232">
        <f>SUM(C324:C336)</f>
        <v>400</v>
      </c>
      <c r="D323" s="226">
        <f t="shared" si="4"/>
        <v>103</v>
      </c>
      <c r="E323" s="227">
        <f>D323/B323*100</f>
        <v>34.68013468013468</v>
      </c>
    </row>
    <row r="324" spans="1:5" ht="15.75" customHeight="1">
      <c r="A324" s="230" t="s">
        <v>107</v>
      </c>
      <c r="B324" s="229">
        <v>186</v>
      </c>
      <c r="C324" s="234">
        <v>255</v>
      </c>
      <c r="D324" s="226">
        <f t="shared" si="4"/>
        <v>69</v>
      </c>
      <c r="E324" s="227">
        <f>D324/B324*100</f>
        <v>37.096774193548384</v>
      </c>
    </row>
    <row r="325" spans="1:5" ht="15.75" customHeight="1">
      <c r="A325" s="230" t="s">
        <v>108</v>
      </c>
      <c r="B325" s="229">
        <v>1</v>
      </c>
      <c r="C325" s="234"/>
      <c r="D325" s="226">
        <f aca="true" t="shared" si="5" ref="D325:D388">C325-B325</f>
        <v>-1</v>
      </c>
      <c r="E325" s="227">
        <f>D325/B325*100</f>
        <v>-100</v>
      </c>
    </row>
    <row r="326" spans="1:5" ht="15.75" customHeight="1">
      <c r="A326" s="230" t="s">
        <v>109</v>
      </c>
      <c r="B326" s="229"/>
      <c r="C326" s="234"/>
      <c r="D326" s="226">
        <f t="shared" si="5"/>
        <v>0</v>
      </c>
      <c r="E326" s="227"/>
    </row>
    <row r="327" spans="1:5" ht="15.75" customHeight="1">
      <c r="A327" s="230" t="s">
        <v>298</v>
      </c>
      <c r="B327" s="229">
        <v>32</v>
      </c>
      <c r="C327" s="234">
        <v>46</v>
      </c>
      <c r="D327" s="226">
        <f t="shared" si="5"/>
        <v>14</v>
      </c>
      <c r="E327" s="227">
        <f>D327/B327*100</f>
        <v>43.75</v>
      </c>
    </row>
    <row r="328" spans="1:5" ht="15.75" customHeight="1">
      <c r="A328" s="230" t="s">
        <v>299</v>
      </c>
      <c r="B328" s="229">
        <v>13</v>
      </c>
      <c r="C328" s="234">
        <v>9</v>
      </c>
      <c r="D328" s="226">
        <f t="shared" si="5"/>
        <v>-4</v>
      </c>
      <c r="E328" s="227">
        <f>D328/B328*100</f>
        <v>-30.76923076923077</v>
      </c>
    </row>
    <row r="329" spans="1:5" ht="15.75" customHeight="1">
      <c r="A329" s="230" t="s">
        <v>300</v>
      </c>
      <c r="B329" s="229">
        <v>54</v>
      </c>
      <c r="C329" s="234">
        <v>71</v>
      </c>
      <c r="D329" s="226">
        <f t="shared" si="5"/>
        <v>17</v>
      </c>
      <c r="E329" s="227">
        <f>D329/B329*100</f>
        <v>31.48148148148148</v>
      </c>
    </row>
    <row r="330" spans="1:5" ht="15.75" customHeight="1">
      <c r="A330" s="230" t="s">
        <v>301</v>
      </c>
      <c r="B330" s="229">
        <v>3</v>
      </c>
      <c r="C330" s="234">
        <v>13</v>
      </c>
      <c r="D330" s="226">
        <f t="shared" si="5"/>
        <v>10</v>
      </c>
      <c r="E330" s="227">
        <f>D330/B330*100</f>
        <v>333.33333333333337</v>
      </c>
    </row>
    <row r="331" spans="1:5" ht="15.75" customHeight="1">
      <c r="A331" s="230" t="s">
        <v>302</v>
      </c>
      <c r="B331" s="229"/>
      <c r="C331" s="234"/>
      <c r="D331" s="226">
        <f t="shared" si="5"/>
        <v>0</v>
      </c>
      <c r="E331" s="227"/>
    </row>
    <row r="332" spans="1:5" ht="15.75" customHeight="1">
      <c r="A332" s="230" t="s">
        <v>303</v>
      </c>
      <c r="B332" s="229">
        <v>0</v>
      </c>
      <c r="C332" s="234"/>
      <c r="D332" s="226">
        <f t="shared" si="5"/>
        <v>0</v>
      </c>
      <c r="E332" s="227"/>
    </row>
    <row r="333" spans="1:5" ht="15.75" customHeight="1">
      <c r="A333" s="230" t="s">
        <v>304</v>
      </c>
      <c r="B333" s="229">
        <v>0</v>
      </c>
      <c r="C333" s="234"/>
      <c r="D333" s="226">
        <f t="shared" si="5"/>
        <v>0</v>
      </c>
      <c r="E333" s="227"/>
    </row>
    <row r="334" spans="1:5" ht="15.75" customHeight="1">
      <c r="A334" s="230" t="s">
        <v>305</v>
      </c>
      <c r="B334" s="229">
        <v>0</v>
      </c>
      <c r="C334" s="234"/>
      <c r="D334" s="226">
        <f t="shared" si="5"/>
        <v>0</v>
      </c>
      <c r="E334" s="227"/>
    </row>
    <row r="335" spans="1:5" ht="15.75" customHeight="1">
      <c r="A335" s="230" t="s">
        <v>116</v>
      </c>
      <c r="B335" s="229"/>
      <c r="C335" s="234"/>
      <c r="D335" s="226">
        <f t="shared" si="5"/>
        <v>0</v>
      </c>
      <c r="E335" s="227"/>
    </row>
    <row r="336" spans="1:5" ht="15.75" customHeight="1">
      <c r="A336" s="230" t="s">
        <v>306</v>
      </c>
      <c r="B336" s="229">
        <v>8</v>
      </c>
      <c r="C336" s="234">
        <v>6</v>
      </c>
      <c r="D336" s="226">
        <f t="shared" si="5"/>
        <v>-2</v>
      </c>
      <c r="E336" s="227">
        <f>D336/B336*100</f>
        <v>-25</v>
      </c>
    </row>
    <row r="337" spans="1:5" ht="15.75" customHeight="1">
      <c r="A337" s="230" t="s">
        <v>307</v>
      </c>
      <c r="B337" s="229">
        <f>SUM(B338:B345)</f>
        <v>0</v>
      </c>
      <c r="C337" s="234"/>
      <c r="D337" s="226">
        <f t="shared" si="5"/>
        <v>0</v>
      </c>
      <c r="E337" s="227"/>
    </row>
    <row r="338" spans="1:5" ht="15.75" customHeight="1">
      <c r="A338" s="230" t="s">
        <v>107</v>
      </c>
      <c r="B338" s="229"/>
      <c r="C338" s="234"/>
      <c r="D338" s="226">
        <f t="shared" si="5"/>
        <v>0</v>
      </c>
      <c r="E338" s="227"/>
    </row>
    <row r="339" spans="1:5" ht="15.75" customHeight="1">
      <c r="A339" s="230" t="s">
        <v>108</v>
      </c>
      <c r="B339" s="229"/>
      <c r="C339" s="234"/>
      <c r="D339" s="226">
        <f t="shared" si="5"/>
        <v>0</v>
      </c>
      <c r="E339" s="227"/>
    </row>
    <row r="340" spans="1:5" ht="15.75" customHeight="1">
      <c r="A340" s="230" t="s">
        <v>109</v>
      </c>
      <c r="B340" s="229"/>
      <c r="C340" s="234"/>
      <c r="D340" s="226">
        <f t="shared" si="5"/>
        <v>0</v>
      </c>
      <c r="E340" s="227"/>
    </row>
    <row r="341" spans="1:5" ht="15.75" customHeight="1">
      <c r="A341" s="230" t="s">
        <v>308</v>
      </c>
      <c r="B341" s="229"/>
      <c r="C341" s="234"/>
      <c r="D341" s="226">
        <f t="shared" si="5"/>
        <v>0</v>
      </c>
      <c r="E341" s="227"/>
    </row>
    <row r="342" spans="1:5" ht="15.75" customHeight="1">
      <c r="A342" s="230" t="s">
        <v>309</v>
      </c>
      <c r="B342" s="229"/>
      <c r="C342" s="234"/>
      <c r="D342" s="226">
        <f t="shared" si="5"/>
        <v>0</v>
      </c>
      <c r="E342" s="227"/>
    </row>
    <row r="343" spans="1:5" ht="15.75" customHeight="1">
      <c r="A343" s="230" t="s">
        <v>310</v>
      </c>
      <c r="B343" s="229"/>
      <c r="C343" s="234"/>
      <c r="D343" s="226">
        <f t="shared" si="5"/>
        <v>0</v>
      </c>
      <c r="E343" s="227"/>
    </row>
    <row r="344" spans="1:5" ht="15.75" customHeight="1">
      <c r="A344" s="230" t="s">
        <v>116</v>
      </c>
      <c r="B344" s="229"/>
      <c r="C344" s="234"/>
      <c r="D344" s="226">
        <f t="shared" si="5"/>
        <v>0</v>
      </c>
      <c r="E344" s="227"/>
    </row>
    <row r="345" spans="1:5" ht="15.75" customHeight="1">
      <c r="A345" s="230" t="s">
        <v>311</v>
      </c>
      <c r="B345" s="229"/>
      <c r="C345" s="234"/>
      <c r="D345" s="226">
        <f t="shared" si="5"/>
        <v>0</v>
      </c>
      <c r="E345" s="227"/>
    </row>
    <row r="346" spans="1:5" ht="15.75" customHeight="1">
      <c r="A346" s="230" t="s">
        <v>312</v>
      </c>
      <c r="B346" s="229">
        <f>B347+B348+B349+B350+B351+B352+B353+B354</f>
        <v>0</v>
      </c>
      <c r="C346" s="234"/>
      <c r="D346" s="226">
        <f t="shared" si="5"/>
        <v>0</v>
      </c>
      <c r="E346" s="227"/>
    </row>
    <row r="347" spans="1:5" ht="15.75" customHeight="1">
      <c r="A347" s="230" t="s">
        <v>107</v>
      </c>
      <c r="B347" s="229"/>
      <c r="C347" s="234"/>
      <c r="D347" s="226">
        <f t="shared" si="5"/>
        <v>0</v>
      </c>
      <c r="E347" s="227"/>
    </row>
    <row r="348" spans="1:5" ht="15.75" customHeight="1">
      <c r="A348" s="230" t="s">
        <v>108</v>
      </c>
      <c r="B348" s="229"/>
      <c r="C348" s="234"/>
      <c r="D348" s="226">
        <f t="shared" si="5"/>
        <v>0</v>
      </c>
      <c r="E348" s="227"/>
    </row>
    <row r="349" spans="1:5" ht="15.75" customHeight="1">
      <c r="A349" s="230" t="s">
        <v>109</v>
      </c>
      <c r="B349" s="229"/>
      <c r="C349" s="234"/>
      <c r="D349" s="226">
        <f t="shared" si="5"/>
        <v>0</v>
      </c>
      <c r="E349" s="227"/>
    </row>
    <row r="350" spans="1:5" ht="15.75" customHeight="1">
      <c r="A350" s="230" t="s">
        <v>313</v>
      </c>
      <c r="B350" s="229"/>
      <c r="C350" s="234"/>
      <c r="D350" s="226">
        <f t="shared" si="5"/>
        <v>0</v>
      </c>
      <c r="E350" s="227"/>
    </row>
    <row r="351" spans="1:5" ht="15.75" customHeight="1">
      <c r="A351" s="230" t="s">
        <v>314</v>
      </c>
      <c r="B351" s="229"/>
      <c r="C351" s="234"/>
      <c r="D351" s="226">
        <f t="shared" si="5"/>
        <v>0</v>
      </c>
      <c r="E351" s="227"/>
    </row>
    <row r="352" spans="1:5" ht="15.75" customHeight="1">
      <c r="A352" s="230" t="s">
        <v>315</v>
      </c>
      <c r="B352" s="229"/>
      <c r="C352" s="234"/>
      <c r="D352" s="226">
        <f t="shared" si="5"/>
        <v>0</v>
      </c>
      <c r="E352" s="227"/>
    </row>
    <row r="353" spans="1:5" ht="15.75" customHeight="1">
      <c r="A353" s="230" t="s">
        <v>116</v>
      </c>
      <c r="B353" s="229"/>
      <c r="C353" s="234"/>
      <c r="D353" s="226">
        <f t="shared" si="5"/>
        <v>0</v>
      </c>
      <c r="E353" s="227"/>
    </row>
    <row r="354" spans="1:5" ht="15.75" customHeight="1">
      <c r="A354" s="230" t="s">
        <v>316</v>
      </c>
      <c r="B354" s="229"/>
      <c r="C354" s="234"/>
      <c r="D354" s="226">
        <f t="shared" si="5"/>
        <v>0</v>
      </c>
      <c r="E354" s="227"/>
    </row>
    <row r="355" spans="1:5" ht="15.75" customHeight="1" hidden="1">
      <c r="A355" s="230" t="s">
        <v>317</v>
      </c>
      <c r="B355" s="229">
        <f>SUM(B356:B362)</f>
        <v>0</v>
      </c>
      <c r="C355" s="234"/>
      <c r="D355" s="226">
        <f t="shared" si="5"/>
        <v>0</v>
      </c>
      <c r="E355" s="227"/>
    </row>
    <row r="356" spans="1:5" ht="15.75" customHeight="1" hidden="1">
      <c r="A356" s="230" t="s">
        <v>107</v>
      </c>
      <c r="B356" s="226">
        <v>0</v>
      </c>
      <c r="C356" s="234"/>
      <c r="D356" s="226">
        <f t="shared" si="5"/>
        <v>0</v>
      </c>
      <c r="E356" s="227"/>
    </row>
    <row r="357" spans="1:5" ht="15.75" customHeight="1" hidden="1">
      <c r="A357" s="230" t="s">
        <v>108</v>
      </c>
      <c r="B357" s="229">
        <v>0</v>
      </c>
      <c r="C357" s="234"/>
      <c r="D357" s="226">
        <f t="shared" si="5"/>
        <v>0</v>
      </c>
      <c r="E357" s="227"/>
    </row>
    <row r="358" spans="1:5" ht="15.75" customHeight="1" hidden="1">
      <c r="A358" s="230" t="s">
        <v>109</v>
      </c>
      <c r="B358" s="229">
        <v>0</v>
      </c>
      <c r="C358" s="234"/>
      <c r="D358" s="226">
        <f t="shared" si="5"/>
        <v>0</v>
      </c>
      <c r="E358" s="227"/>
    </row>
    <row r="359" spans="1:5" ht="15.75" customHeight="1" hidden="1">
      <c r="A359" s="230" t="s">
        <v>318</v>
      </c>
      <c r="B359" s="229">
        <v>0</v>
      </c>
      <c r="C359" s="234"/>
      <c r="D359" s="226">
        <f t="shared" si="5"/>
        <v>0</v>
      </c>
      <c r="E359" s="227"/>
    </row>
    <row r="360" spans="1:5" ht="15.75" customHeight="1" hidden="1">
      <c r="A360" s="230" t="s">
        <v>319</v>
      </c>
      <c r="B360" s="229">
        <v>0</v>
      </c>
      <c r="C360" s="234"/>
      <c r="D360" s="226">
        <f t="shared" si="5"/>
        <v>0</v>
      </c>
      <c r="E360" s="227"/>
    </row>
    <row r="361" spans="1:5" ht="15.75" customHeight="1" hidden="1">
      <c r="A361" s="230" t="s">
        <v>116</v>
      </c>
      <c r="B361" s="229">
        <v>0</v>
      </c>
      <c r="C361" s="234"/>
      <c r="D361" s="226">
        <f t="shared" si="5"/>
        <v>0</v>
      </c>
      <c r="E361" s="227"/>
    </row>
    <row r="362" spans="1:5" ht="15.75" customHeight="1" hidden="1">
      <c r="A362" s="230" t="s">
        <v>320</v>
      </c>
      <c r="B362" s="229">
        <v>0</v>
      </c>
      <c r="C362" s="234"/>
      <c r="D362" s="226">
        <f t="shared" si="5"/>
        <v>0</v>
      </c>
      <c r="E362" s="227"/>
    </row>
    <row r="363" spans="1:5" ht="15.75" customHeight="1" hidden="1">
      <c r="A363" s="230" t="s">
        <v>321</v>
      </c>
      <c r="B363" s="229">
        <f>SUM(B364:B370)</f>
        <v>0</v>
      </c>
      <c r="C363" s="234"/>
      <c r="D363" s="226">
        <f t="shared" si="5"/>
        <v>0</v>
      </c>
      <c r="E363" s="227"/>
    </row>
    <row r="364" spans="1:5" ht="15.75" customHeight="1" hidden="1">
      <c r="A364" s="230" t="s">
        <v>107</v>
      </c>
      <c r="B364" s="229">
        <v>0</v>
      </c>
      <c r="C364" s="234"/>
      <c r="D364" s="226">
        <f t="shared" si="5"/>
        <v>0</v>
      </c>
      <c r="E364" s="227"/>
    </row>
    <row r="365" spans="1:5" ht="15.75" customHeight="1" hidden="1">
      <c r="A365" s="230" t="s">
        <v>108</v>
      </c>
      <c r="B365" s="229">
        <v>0</v>
      </c>
      <c r="C365" s="234"/>
      <c r="D365" s="226">
        <f t="shared" si="5"/>
        <v>0</v>
      </c>
      <c r="E365" s="227"/>
    </row>
    <row r="366" spans="1:5" ht="15.75" customHeight="1" hidden="1">
      <c r="A366" s="230" t="s">
        <v>322</v>
      </c>
      <c r="B366" s="229">
        <v>0</v>
      </c>
      <c r="C366" s="234"/>
      <c r="D366" s="226">
        <f t="shared" si="5"/>
        <v>0</v>
      </c>
      <c r="E366" s="227"/>
    </row>
    <row r="367" spans="1:5" ht="15.75" customHeight="1" hidden="1">
      <c r="A367" s="230" t="s">
        <v>323</v>
      </c>
      <c r="B367" s="229">
        <v>0</v>
      </c>
      <c r="C367" s="234"/>
      <c r="D367" s="226">
        <f t="shared" si="5"/>
        <v>0</v>
      </c>
      <c r="E367" s="227"/>
    </row>
    <row r="368" spans="1:5" ht="15.75" customHeight="1" hidden="1">
      <c r="A368" s="230" t="s">
        <v>324</v>
      </c>
      <c r="B368" s="229">
        <v>0</v>
      </c>
      <c r="C368" s="234"/>
      <c r="D368" s="226">
        <f t="shared" si="5"/>
        <v>0</v>
      </c>
      <c r="E368" s="227"/>
    </row>
    <row r="369" spans="1:5" ht="15.75" customHeight="1" hidden="1">
      <c r="A369" s="230" t="s">
        <v>277</v>
      </c>
      <c r="B369" s="229">
        <v>0</v>
      </c>
      <c r="C369" s="234"/>
      <c r="D369" s="226">
        <f t="shared" si="5"/>
        <v>0</v>
      </c>
      <c r="E369" s="227"/>
    </row>
    <row r="370" spans="1:5" ht="15.75" customHeight="1" hidden="1">
      <c r="A370" s="230" t="s">
        <v>325</v>
      </c>
      <c r="B370" s="229">
        <v>0</v>
      </c>
      <c r="C370" s="234"/>
      <c r="D370" s="226">
        <f t="shared" si="5"/>
        <v>0</v>
      </c>
      <c r="E370" s="227"/>
    </row>
    <row r="371" spans="1:5" ht="15.75" customHeight="1" hidden="1">
      <c r="A371" s="230" t="s">
        <v>326</v>
      </c>
      <c r="B371" s="229"/>
      <c r="C371" s="234"/>
      <c r="D371" s="226">
        <f t="shared" si="5"/>
        <v>0</v>
      </c>
      <c r="E371" s="227"/>
    </row>
    <row r="372" spans="1:5" ht="15.75" customHeight="1" hidden="1">
      <c r="A372" s="230" t="s">
        <v>327</v>
      </c>
      <c r="B372" s="229">
        <v>0</v>
      </c>
      <c r="C372" s="234"/>
      <c r="D372" s="226">
        <f t="shared" si="5"/>
        <v>0</v>
      </c>
      <c r="E372" s="227"/>
    </row>
    <row r="373" spans="1:5" ht="15.75" customHeight="1" hidden="1">
      <c r="A373" s="230" t="s">
        <v>107</v>
      </c>
      <c r="B373" s="229">
        <v>0</v>
      </c>
      <c r="C373" s="234"/>
      <c r="D373" s="226">
        <f t="shared" si="5"/>
        <v>0</v>
      </c>
      <c r="E373" s="227"/>
    </row>
    <row r="374" spans="1:5" ht="15.75" customHeight="1" hidden="1">
      <c r="A374" s="230" t="s">
        <v>328</v>
      </c>
      <c r="B374" s="229">
        <v>0</v>
      </c>
      <c r="C374" s="234"/>
      <c r="D374" s="226">
        <f t="shared" si="5"/>
        <v>0</v>
      </c>
      <c r="E374" s="227"/>
    </row>
    <row r="375" spans="1:5" ht="15.75" customHeight="1" hidden="1">
      <c r="A375" s="230" t="s">
        <v>329</v>
      </c>
      <c r="B375" s="229">
        <v>0</v>
      </c>
      <c r="C375" s="234"/>
      <c r="D375" s="226">
        <f t="shared" si="5"/>
        <v>0</v>
      </c>
      <c r="E375" s="227"/>
    </row>
    <row r="376" spans="1:5" ht="15.75" customHeight="1" hidden="1">
      <c r="A376" s="230" t="s">
        <v>330</v>
      </c>
      <c r="B376" s="229">
        <v>0</v>
      </c>
      <c r="C376" s="234"/>
      <c r="D376" s="226">
        <f t="shared" si="5"/>
        <v>0</v>
      </c>
      <c r="E376" s="227"/>
    </row>
    <row r="377" spans="1:5" ht="15.75" customHeight="1" hidden="1">
      <c r="A377" s="230" t="s">
        <v>331</v>
      </c>
      <c r="B377" s="229">
        <v>0</v>
      </c>
      <c r="C377" s="234"/>
      <c r="D377" s="226">
        <f t="shared" si="5"/>
        <v>0</v>
      </c>
      <c r="E377" s="227"/>
    </row>
    <row r="378" spans="1:5" ht="15.75" customHeight="1" hidden="1">
      <c r="A378" s="230" t="s">
        <v>332</v>
      </c>
      <c r="B378" s="229">
        <v>0</v>
      </c>
      <c r="C378" s="234"/>
      <c r="D378" s="226">
        <f t="shared" si="5"/>
        <v>0</v>
      </c>
      <c r="E378" s="227"/>
    </row>
    <row r="379" spans="1:5" ht="15.75" customHeight="1" hidden="1">
      <c r="A379" s="230" t="s">
        <v>333</v>
      </c>
      <c r="B379" s="229">
        <v>0</v>
      </c>
      <c r="C379" s="234"/>
      <c r="D379" s="226">
        <f t="shared" si="5"/>
        <v>0</v>
      </c>
      <c r="E379" s="227"/>
    </row>
    <row r="380" spans="1:5" ht="15.75" customHeight="1">
      <c r="A380" s="230" t="s">
        <v>334</v>
      </c>
      <c r="B380" s="229"/>
      <c r="C380" s="234"/>
      <c r="D380" s="226">
        <f t="shared" si="5"/>
        <v>0</v>
      </c>
      <c r="E380" s="227"/>
    </row>
    <row r="381" spans="1:5" s="208" customFormat="1" ht="15.75" customHeight="1">
      <c r="A381" s="231" t="s">
        <v>335</v>
      </c>
      <c r="B381" s="226">
        <f>B382+B387+B396+B403+B409+B413+B417+B421+B427+B434</f>
        <v>15991</v>
      </c>
      <c r="C381" s="232">
        <f>C382+C387+C417+C421+C427+C434</f>
        <v>14706</v>
      </c>
      <c r="D381" s="226">
        <f t="shared" si="5"/>
        <v>-1285</v>
      </c>
      <c r="E381" s="227">
        <f>D381/B381*100</f>
        <v>-8.03577012069289</v>
      </c>
    </row>
    <row r="382" spans="1:5" ht="15.75" customHeight="1">
      <c r="A382" s="230" t="s">
        <v>336</v>
      </c>
      <c r="B382" s="229">
        <f>SUM(B383:B386)</f>
        <v>97</v>
      </c>
      <c r="C382" s="232">
        <f>SUM(C383:C386)</f>
        <v>89</v>
      </c>
      <c r="D382" s="226">
        <f t="shared" si="5"/>
        <v>-8</v>
      </c>
      <c r="E382" s="227">
        <f>D382/B382*100</f>
        <v>-8.24742268041237</v>
      </c>
    </row>
    <row r="383" spans="1:5" ht="15.75" customHeight="1">
      <c r="A383" s="230" t="s">
        <v>107</v>
      </c>
      <c r="B383" s="229">
        <v>97</v>
      </c>
      <c r="C383" s="234">
        <v>89</v>
      </c>
      <c r="D383" s="226">
        <f t="shared" si="5"/>
        <v>-8</v>
      </c>
      <c r="E383" s="227">
        <f>D383/B383*100</f>
        <v>-8.24742268041237</v>
      </c>
    </row>
    <row r="384" spans="1:5" ht="15.75" customHeight="1">
      <c r="A384" s="230" t="s">
        <v>108</v>
      </c>
      <c r="B384" s="229"/>
      <c r="C384" s="234"/>
      <c r="D384" s="226">
        <f t="shared" si="5"/>
        <v>0</v>
      </c>
      <c r="E384" s="227"/>
    </row>
    <row r="385" spans="1:5" ht="15.75" customHeight="1">
      <c r="A385" s="230" t="s">
        <v>109</v>
      </c>
      <c r="B385" s="229"/>
      <c r="C385" s="234"/>
      <c r="D385" s="226">
        <f t="shared" si="5"/>
        <v>0</v>
      </c>
      <c r="E385" s="227"/>
    </row>
    <row r="386" spans="1:5" ht="15.75" customHeight="1">
      <c r="A386" s="230" t="s">
        <v>337</v>
      </c>
      <c r="B386" s="229"/>
      <c r="C386" s="234"/>
      <c r="D386" s="226">
        <f t="shared" si="5"/>
        <v>0</v>
      </c>
      <c r="E386" s="227"/>
    </row>
    <row r="387" spans="1:5" ht="15.75" customHeight="1">
      <c r="A387" s="230" t="s">
        <v>338</v>
      </c>
      <c r="B387" s="229">
        <f>SUM(B388:B395)</f>
        <v>15141</v>
      </c>
      <c r="C387" s="232">
        <f>SUM(C388:C395)</f>
        <v>14354</v>
      </c>
      <c r="D387" s="226">
        <f t="shared" si="5"/>
        <v>-787</v>
      </c>
      <c r="E387" s="227">
        <f>D387/B387*100</f>
        <v>-5.197807278251107</v>
      </c>
    </row>
    <row r="388" spans="1:5" ht="15.75" customHeight="1">
      <c r="A388" s="230" t="s">
        <v>339</v>
      </c>
      <c r="B388" s="229">
        <v>272</v>
      </c>
      <c r="C388" s="234">
        <v>279</v>
      </c>
      <c r="D388" s="226">
        <f t="shared" si="5"/>
        <v>7</v>
      </c>
      <c r="E388" s="227">
        <f>D388/B388*100</f>
        <v>2.5735294117647056</v>
      </c>
    </row>
    <row r="389" spans="1:5" ht="15.75" customHeight="1">
      <c r="A389" s="230" t="s">
        <v>340</v>
      </c>
      <c r="B389" s="229">
        <v>7225</v>
      </c>
      <c r="C389" s="234">
        <v>7480</v>
      </c>
      <c r="D389" s="226">
        <f aca="true" t="shared" si="6" ref="D389:D452">C389-B389</f>
        <v>255</v>
      </c>
      <c r="E389" s="227">
        <f>D389/B389*100</f>
        <v>3.5294117647058822</v>
      </c>
    </row>
    <row r="390" spans="1:5" ht="15.75" customHeight="1">
      <c r="A390" s="230" t="s">
        <v>341</v>
      </c>
      <c r="B390" s="229">
        <v>2906</v>
      </c>
      <c r="C390" s="234">
        <v>3292</v>
      </c>
      <c r="D390" s="226">
        <f t="shared" si="6"/>
        <v>386</v>
      </c>
      <c r="E390" s="227">
        <f>D390/B390*100</f>
        <v>13.282863041982107</v>
      </c>
    </row>
    <row r="391" spans="1:5" ht="15.75" customHeight="1">
      <c r="A391" s="230" t="s">
        <v>342</v>
      </c>
      <c r="B391" s="229">
        <v>863</v>
      </c>
      <c r="C391" s="234">
        <v>929</v>
      </c>
      <c r="D391" s="226">
        <f t="shared" si="6"/>
        <v>66</v>
      </c>
      <c r="E391" s="227">
        <f>D391/B391*100</f>
        <v>7.6477404403244496</v>
      </c>
    </row>
    <row r="392" spans="1:5" ht="15.75" customHeight="1">
      <c r="A392" s="230" t="s">
        <v>343</v>
      </c>
      <c r="B392" s="229"/>
      <c r="C392" s="234"/>
      <c r="D392" s="226">
        <f t="shared" si="6"/>
        <v>0</v>
      </c>
      <c r="E392" s="227"/>
    </row>
    <row r="393" spans="1:5" ht="15.75" customHeight="1">
      <c r="A393" s="230" t="s">
        <v>344</v>
      </c>
      <c r="B393" s="229"/>
      <c r="C393" s="234"/>
      <c r="D393" s="226">
        <f t="shared" si="6"/>
        <v>0</v>
      </c>
      <c r="E393" s="227"/>
    </row>
    <row r="394" spans="1:5" ht="15.75" customHeight="1">
      <c r="A394" s="230" t="s">
        <v>345</v>
      </c>
      <c r="B394" s="229"/>
      <c r="C394" s="234"/>
      <c r="D394" s="226">
        <f t="shared" si="6"/>
        <v>0</v>
      </c>
      <c r="E394" s="227"/>
    </row>
    <row r="395" spans="1:5" ht="15.75" customHeight="1">
      <c r="A395" s="230" t="s">
        <v>346</v>
      </c>
      <c r="B395" s="229">
        <v>3875</v>
      </c>
      <c r="C395" s="234">
        <v>2374</v>
      </c>
      <c r="D395" s="226">
        <f t="shared" si="6"/>
        <v>-1501</v>
      </c>
      <c r="E395" s="227">
        <f>D395/B395*100</f>
        <v>-38.73548387096774</v>
      </c>
    </row>
    <row r="396" spans="1:5" ht="15.75" customHeight="1">
      <c r="A396" s="230" t="s">
        <v>347</v>
      </c>
      <c r="B396" s="229">
        <f>SUM(B397:B402)</f>
        <v>0</v>
      </c>
      <c r="C396" s="234"/>
      <c r="D396" s="226">
        <f t="shared" si="6"/>
        <v>0</v>
      </c>
      <c r="E396" s="227"/>
    </row>
    <row r="397" spans="1:5" ht="15.75" customHeight="1">
      <c r="A397" s="230" t="s">
        <v>348</v>
      </c>
      <c r="B397" s="229"/>
      <c r="C397" s="234"/>
      <c r="D397" s="226">
        <f t="shared" si="6"/>
        <v>0</v>
      </c>
      <c r="E397" s="227"/>
    </row>
    <row r="398" spans="1:5" ht="15.75" customHeight="1">
      <c r="A398" s="230" t="s">
        <v>349</v>
      </c>
      <c r="B398" s="229"/>
      <c r="C398" s="234"/>
      <c r="D398" s="226">
        <f t="shared" si="6"/>
        <v>0</v>
      </c>
      <c r="E398" s="227"/>
    </row>
    <row r="399" spans="1:5" ht="15.75" customHeight="1">
      <c r="A399" s="230" t="s">
        <v>350</v>
      </c>
      <c r="B399" s="229"/>
      <c r="C399" s="234"/>
      <c r="D399" s="226">
        <f t="shared" si="6"/>
        <v>0</v>
      </c>
      <c r="E399" s="227"/>
    </row>
    <row r="400" spans="1:5" ht="15.75" customHeight="1">
      <c r="A400" s="230" t="s">
        <v>351</v>
      </c>
      <c r="B400" s="229"/>
      <c r="C400" s="234"/>
      <c r="D400" s="226">
        <f t="shared" si="6"/>
        <v>0</v>
      </c>
      <c r="E400" s="227"/>
    </row>
    <row r="401" spans="1:5" ht="15.75" customHeight="1">
      <c r="A401" s="230" t="s">
        <v>352</v>
      </c>
      <c r="B401" s="229"/>
      <c r="C401" s="234"/>
      <c r="D401" s="226">
        <f t="shared" si="6"/>
        <v>0</v>
      </c>
      <c r="E401" s="227"/>
    </row>
    <row r="402" spans="1:5" ht="15.75" customHeight="1">
      <c r="A402" s="230" t="s">
        <v>353</v>
      </c>
      <c r="B402" s="229"/>
      <c r="C402" s="234"/>
      <c r="D402" s="226">
        <f t="shared" si="6"/>
        <v>0</v>
      </c>
      <c r="E402" s="227"/>
    </row>
    <row r="403" spans="1:5" ht="15.75" customHeight="1">
      <c r="A403" s="230" t="s">
        <v>354</v>
      </c>
      <c r="B403" s="229">
        <f>SUM(B404:B408)</f>
        <v>0</v>
      </c>
      <c r="C403" s="234"/>
      <c r="D403" s="226">
        <f t="shared" si="6"/>
        <v>0</v>
      </c>
      <c r="E403" s="227"/>
    </row>
    <row r="404" spans="1:5" ht="15.75" customHeight="1">
      <c r="A404" s="230" t="s">
        <v>355</v>
      </c>
      <c r="B404" s="229">
        <v>0</v>
      </c>
      <c r="C404" s="234"/>
      <c r="D404" s="226">
        <f t="shared" si="6"/>
        <v>0</v>
      </c>
      <c r="E404" s="227"/>
    </row>
    <row r="405" spans="1:5" ht="15.75" customHeight="1">
      <c r="A405" s="230" t="s">
        <v>356</v>
      </c>
      <c r="B405" s="229">
        <v>0</v>
      </c>
      <c r="C405" s="234"/>
      <c r="D405" s="226">
        <f t="shared" si="6"/>
        <v>0</v>
      </c>
      <c r="E405" s="227"/>
    </row>
    <row r="406" spans="1:5" ht="15.75" customHeight="1">
      <c r="A406" s="230" t="s">
        <v>357</v>
      </c>
      <c r="B406" s="229">
        <v>0</v>
      </c>
      <c r="C406" s="234"/>
      <c r="D406" s="226">
        <f t="shared" si="6"/>
        <v>0</v>
      </c>
      <c r="E406" s="227"/>
    </row>
    <row r="407" spans="1:5" ht="15.75" customHeight="1">
      <c r="A407" s="230" t="s">
        <v>358</v>
      </c>
      <c r="B407" s="229">
        <v>0</v>
      </c>
      <c r="C407" s="234"/>
      <c r="D407" s="226">
        <f t="shared" si="6"/>
        <v>0</v>
      </c>
      <c r="E407" s="227"/>
    </row>
    <row r="408" spans="1:5" ht="15.75" customHeight="1">
      <c r="A408" s="230" t="s">
        <v>359</v>
      </c>
      <c r="B408" s="226">
        <v>0</v>
      </c>
      <c r="C408" s="234"/>
      <c r="D408" s="226">
        <f t="shared" si="6"/>
        <v>0</v>
      </c>
      <c r="E408" s="227"/>
    </row>
    <row r="409" spans="1:5" ht="15.75" customHeight="1">
      <c r="A409" s="230" t="s">
        <v>360</v>
      </c>
      <c r="B409" s="229">
        <f>SUM(B410:B412)</f>
        <v>0</v>
      </c>
      <c r="C409" s="234"/>
      <c r="D409" s="226">
        <f t="shared" si="6"/>
        <v>0</v>
      </c>
      <c r="E409" s="227"/>
    </row>
    <row r="410" spans="1:5" ht="15.75" customHeight="1">
      <c r="A410" s="230" t="s">
        <v>361</v>
      </c>
      <c r="B410" s="229"/>
      <c r="C410" s="234"/>
      <c r="D410" s="226">
        <f t="shared" si="6"/>
        <v>0</v>
      </c>
      <c r="E410" s="227"/>
    </row>
    <row r="411" spans="1:5" ht="15.75" customHeight="1">
      <c r="A411" s="230" t="s">
        <v>362</v>
      </c>
      <c r="B411" s="229"/>
      <c r="C411" s="234"/>
      <c r="D411" s="226">
        <f t="shared" si="6"/>
        <v>0</v>
      </c>
      <c r="E411" s="227"/>
    </row>
    <row r="412" spans="1:5" ht="15.75" customHeight="1">
      <c r="A412" s="230" t="s">
        <v>363</v>
      </c>
      <c r="B412" s="229">
        <v>0</v>
      </c>
      <c r="C412" s="234"/>
      <c r="D412" s="226">
        <f t="shared" si="6"/>
        <v>0</v>
      </c>
      <c r="E412" s="227"/>
    </row>
    <row r="413" spans="1:5" ht="15.75" customHeight="1">
      <c r="A413" s="230" t="s">
        <v>364</v>
      </c>
      <c r="B413" s="229">
        <f>SUM(B414:B416)</f>
        <v>0</v>
      </c>
      <c r="C413" s="234"/>
      <c r="D413" s="226">
        <f t="shared" si="6"/>
        <v>0</v>
      </c>
      <c r="E413" s="227"/>
    </row>
    <row r="414" spans="1:5" ht="15.75" customHeight="1">
      <c r="A414" s="230" t="s">
        <v>365</v>
      </c>
      <c r="B414" s="229">
        <v>0</v>
      </c>
      <c r="C414" s="234"/>
      <c r="D414" s="226">
        <f t="shared" si="6"/>
        <v>0</v>
      </c>
      <c r="E414" s="227"/>
    </row>
    <row r="415" spans="1:5" ht="15.75" customHeight="1">
      <c r="A415" s="230" t="s">
        <v>366</v>
      </c>
      <c r="B415" s="229">
        <v>0</v>
      </c>
      <c r="C415" s="234"/>
      <c r="D415" s="226">
        <f t="shared" si="6"/>
        <v>0</v>
      </c>
      <c r="E415" s="227"/>
    </row>
    <row r="416" spans="1:5" ht="15.75" customHeight="1">
      <c r="A416" s="230" t="s">
        <v>367</v>
      </c>
      <c r="B416" s="229">
        <v>0</v>
      </c>
      <c r="C416" s="234"/>
      <c r="D416" s="226">
        <f t="shared" si="6"/>
        <v>0</v>
      </c>
      <c r="E416" s="227"/>
    </row>
    <row r="417" spans="1:5" ht="15.75" customHeight="1">
      <c r="A417" s="230" t="s">
        <v>368</v>
      </c>
      <c r="B417" s="229">
        <f>SUM(B418:B420)</f>
        <v>0</v>
      </c>
      <c r="C417" s="232">
        <f>SUM(C418:C420)</f>
        <v>0</v>
      </c>
      <c r="D417" s="226">
        <f t="shared" si="6"/>
        <v>0</v>
      </c>
      <c r="E417" s="227"/>
    </row>
    <row r="418" spans="1:5" ht="15.75" customHeight="1">
      <c r="A418" s="230" t="s">
        <v>369</v>
      </c>
      <c r="B418" s="229"/>
      <c r="C418" s="234"/>
      <c r="D418" s="226">
        <f t="shared" si="6"/>
        <v>0</v>
      </c>
      <c r="E418" s="227"/>
    </row>
    <row r="419" spans="1:5" ht="15.75" customHeight="1">
      <c r="A419" s="230" t="s">
        <v>370</v>
      </c>
      <c r="B419" s="229"/>
      <c r="C419" s="234"/>
      <c r="D419" s="226">
        <f t="shared" si="6"/>
        <v>0</v>
      </c>
      <c r="E419" s="227"/>
    </row>
    <row r="420" spans="1:5" ht="15.75" customHeight="1">
      <c r="A420" s="230" t="s">
        <v>371</v>
      </c>
      <c r="B420" s="229"/>
      <c r="C420" s="234"/>
      <c r="D420" s="226">
        <f t="shared" si="6"/>
        <v>0</v>
      </c>
      <c r="E420" s="227"/>
    </row>
    <row r="421" spans="1:5" ht="15.75" customHeight="1">
      <c r="A421" s="230" t="s">
        <v>372</v>
      </c>
      <c r="B421" s="229">
        <f>SUM(B422:B426)</f>
        <v>190</v>
      </c>
      <c r="C421" s="232">
        <f>SUM(C422:C426)</f>
        <v>206</v>
      </c>
      <c r="D421" s="226">
        <f t="shared" si="6"/>
        <v>16</v>
      </c>
      <c r="E421" s="227">
        <f>D421/B421*100</f>
        <v>8.421052631578947</v>
      </c>
    </row>
    <row r="422" spans="1:5" ht="15.75" customHeight="1">
      <c r="A422" s="230" t="s">
        <v>373</v>
      </c>
      <c r="B422" s="229">
        <v>1</v>
      </c>
      <c r="C422" s="234"/>
      <c r="D422" s="226">
        <f t="shared" si="6"/>
        <v>-1</v>
      </c>
      <c r="E422" s="227">
        <f>D422/B422*100</f>
        <v>-100</v>
      </c>
    </row>
    <row r="423" spans="1:5" ht="15.75" customHeight="1">
      <c r="A423" s="230" t="s">
        <v>374</v>
      </c>
      <c r="B423" s="229">
        <v>189</v>
      </c>
      <c r="C423" s="234">
        <v>206</v>
      </c>
      <c r="D423" s="226">
        <f t="shared" si="6"/>
        <v>17</v>
      </c>
      <c r="E423" s="227">
        <f>D423/B423*100</f>
        <v>8.994708994708994</v>
      </c>
    </row>
    <row r="424" spans="1:5" ht="15.75" customHeight="1">
      <c r="A424" s="230" t="s">
        <v>375</v>
      </c>
      <c r="B424" s="229"/>
      <c r="C424" s="234"/>
      <c r="D424" s="226">
        <f t="shared" si="6"/>
        <v>0</v>
      </c>
      <c r="E424" s="227"/>
    </row>
    <row r="425" spans="1:5" ht="15.75" customHeight="1">
      <c r="A425" s="230" t="s">
        <v>376</v>
      </c>
      <c r="B425" s="229"/>
      <c r="C425" s="234"/>
      <c r="D425" s="226">
        <f t="shared" si="6"/>
        <v>0</v>
      </c>
      <c r="E425" s="227"/>
    </row>
    <row r="426" spans="1:5" ht="15.75" customHeight="1">
      <c r="A426" s="230" t="s">
        <v>377</v>
      </c>
      <c r="B426" s="229"/>
      <c r="C426" s="234"/>
      <c r="D426" s="226">
        <f t="shared" si="6"/>
        <v>0</v>
      </c>
      <c r="E426" s="227"/>
    </row>
    <row r="427" spans="1:5" ht="15.75" customHeight="1">
      <c r="A427" s="230" t="s">
        <v>378</v>
      </c>
      <c r="B427" s="229">
        <f>SUM(B428:B433)</f>
        <v>553</v>
      </c>
      <c r="C427" s="232">
        <f>SUM(C428:C433)</f>
        <v>51</v>
      </c>
      <c r="D427" s="226">
        <f t="shared" si="6"/>
        <v>-502</v>
      </c>
      <c r="E427" s="227">
        <f>D427/B427*100</f>
        <v>-90.77757685352623</v>
      </c>
    </row>
    <row r="428" spans="1:5" ht="15.75" customHeight="1">
      <c r="A428" s="230" t="s">
        <v>379</v>
      </c>
      <c r="B428" s="229">
        <v>500</v>
      </c>
      <c r="C428" s="234"/>
      <c r="D428" s="226">
        <f t="shared" si="6"/>
        <v>-500</v>
      </c>
      <c r="E428" s="227">
        <f>D428/B428*100</f>
        <v>-100</v>
      </c>
    </row>
    <row r="429" spans="1:5" ht="15.75" customHeight="1">
      <c r="A429" s="230" t="s">
        <v>380</v>
      </c>
      <c r="B429" s="229">
        <v>0</v>
      </c>
      <c r="C429" s="234"/>
      <c r="D429" s="226">
        <f t="shared" si="6"/>
        <v>0</v>
      </c>
      <c r="E429" s="227"/>
    </row>
    <row r="430" spans="1:5" ht="15.75" customHeight="1">
      <c r="A430" s="230" t="s">
        <v>381</v>
      </c>
      <c r="B430" s="229">
        <v>0</v>
      </c>
      <c r="C430" s="234"/>
      <c r="D430" s="226">
        <f t="shared" si="6"/>
        <v>0</v>
      </c>
      <c r="E430" s="227"/>
    </row>
    <row r="431" spans="1:5" ht="15.75" customHeight="1">
      <c r="A431" s="230" t="s">
        <v>382</v>
      </c>
      <c r="B431" s="229">
        <v>0</v>
      </c>
      <c r="C431" s="234"/>
      <c r="D431" s="226">
        <f t="shared" si="6"/>
        <v>0</v>
      </c>
      <c r="E431" s="227"/>
    </row>
    <row r="432" spans="1:5" ht="15.75" customHeight="1">
      <c r="A432" s="230" t="s">
        <v>383</v>
      </c>
      <c r="B432" s="229">
        <v>0</v>
      </c>
      <c r="C432" s="234"/>
      <c r="D432" s="226">
        <f t="shared" si="6"/>
        <v>0</v>
      </c>
      <c r="E432" s="227"/>
    </row>
    <row r="433" spans="1:5" ht="15.75" customHeight="1">
      <c r="A433" s="230" t="s">
        <v>384</v>
      </c>
      <c r="B433" s="229">
        <v>53</v>
      </c>
      <c r="C433" s="234">
        <v>51</v>
      </c>
      <c r="D433" s="226">
        <f t="shared" si="6"/>
        <v>-2</v>
      </c>
      <c r="E433" s="227">
        <f>D433/B433*100</f>
        <v>-3.7735849056603774</v>
      </c>
    </row>
    <row r="434" spans="1:5" ht="15.75" customHeight="1">
      <c r="A434" s="230" t="s">
        <v>385</v>
      </c>
      <c r="B434" s="229">
        <v>10</v>
      </c>
      <c r="C434" s="234">
        <v>6</v>
      </c>
      <c r="D434" s="226">
        <f t="shared" si="6"/>
        <v>-4</v>
      </c>
      <c r="E434" s="227">
        <f>D434/B434*100</f>
        <v>-40</v>
      </c>
    </row>
    <row r="435" spans="1:5" s="208" customFormat="1" ht="15.75" customHeight="1">
      <c r="A435" s="231" t="s">
        <v>386</v>
      </c>
      <c r="B435" s="226">
        <f>B436+B441+B450+B456+B462+B467+B472+B479+B483+B486</f>
        <v>20</v>
      </c>
      <c r="C435" s="232">
        <f>C456+C472+C486</f>
        <v>30</v>
      </c>
      <c r="D435" s="226">
        <f t="shared" si="6"/>
        <v>10</v>
      </c>
      <c r="E435" s="227">
        <f>D435/B435*100</f>
        <v>50</v>
      </c>
    </row>
    <row r="436" spans="1:5" ht="15.75" customHeight="1">
      <c r="A436" s="230" t="s">
        <v>387</v>
      </c>
      <c r="B436" s="229">
        <f>SUM(B437:B440)</f>
        <v>0</v>
      </c>
      <c r="C436" s="234"/>
      <c r="D436" s="226">
        <f t="shared" si="6"/>
        <v>0</v>
      </c>
      <c r="E436" s="227"/>
    </row>
    <row r="437" spans="1:5" ht="15.75" customHeight="1">
      <c r="A437" s="230" t="s">
        <v>107</v>
      </c>
      <c r="B437" s="229"/>
      <c r="C437" s="234"/>
      <c r="D437" s="226">
        <f t="shared" si="6"/>
        <v>0</v>
      </c>
      <c r="E437" s="227"/>
    </row>
    <row r="438" spans="1:5" ht="15.75" customHeight="1">
      <c r="A438" s="230" t="s">
        <v>108</v>
      </c>
      <c r="B438" s="229"/>
      <c r="C438" s="234"/>
      <c r="D438" s="226">
        <f t="shared" si="6"/>
        <v>0</v>
      </c>
      <c r="E438" s="227"/>
    </row>
    <row r="439" spans="1:5" ht="15.75" customHeight="1">
      <c r="A439" s="230" t="s">
        <v>109</v>
      </c>
      <c r="B439" s="229"/>
      <c r="C439" s="234"/>
      <c r="D439" s="226">
        <f t="shared" si="6"/>
        <v>0</v>
      </c>
      <c r="E439" s="227"/>
    </row>
    <row r="440" spans="1:5" ht="15.75" customHeight="1">
      <c r="A440" s="230" t="s">
        <v>388</v>
      </c>
      <c r="B440" s="229"/>
      <c r="C440" s="234"/>
      <c r="D440" s="226">
        <f t="shared" si="6"/>
        <v>0</v>
      </c>
      <c r="E440" s="227"/>
    </row>
    <row r="441" spans="1:5" ht="15.75" customHeight="1">
      <c r="A441" s="230" t="s">
        <v>389</v>
      </c>
      <c r="B441" s="229">
        <f>SUM(B442:B449)</f>
        <v>0</v>
      </c>
      <c r="C441" s="234"/>
      <c r="D441" s="226">
        <f t="shared" si="6"/>
        <v>0</v>
      </c>
      <c r="E441" s="227"/>
    </row>
    <row r="442" spans="1:5" ht="15.75" customHeight="1">
      <c r="A442" s="230" t="s">
        <v>390</v>
      </c>
      <c r="B442" s="229">
        <v>0</v>
      </c>
      <c r="C442" s="234"/>
      <c r="D442" s="226">
        <f t="shared" si="6"/>
        <v>0</v>
      </c>
      <c r="E442" s="227"/>
    </row>
    <row r="443" spans="1:5" ht="15.75" customHeight="1">
      <c r="A443" s="230" t="s">
        <v>391</v>
      </c>
      <c r="B443" s="229">
        <v>0</v>
      </c>
      <c r="C443" s="234"/>
      <c r="D443" s="226">
        <f t="shared" si="6"/>
        <v>0</v>
      </c>
      <c r="E443" s="227"/>
    </row>
    <row r="444" spans="1:5" ht="15.75" customHeight="1">
      <c r="A444" s="230" t="s">
        <v>392</v>
      </c>
      <c r="B444" s="229">
        <v>0</v>
      </c>
      <c r="C444" s="234"/>
      <c r="D444" s="226">
        <f t="shared" si="6"/>
        <v>0</v>
      </c>
      <c r="E444" s="227"/>
    </row>
    <row r="445" spans="1:5" ht="15.75" customHeight="1">
      <c r="A445" s="230" t="s">
        <v>393</v>
      </c>
      <c r="B445" s="229">
        <v>0</v>
      </c>
      <c r="C445" s="234"/>
      <c r="D445" s="226">
        <f t="shared" si="6"/>
        <v>0</v>
      </c>
      <c r="E445" s="227"/>
    </row>
    <row r="446" spans="1:5" ht="15.75" customHeight="1">
      <c r="A446" s="230" t="s">
        <v>394</v>
      </c>
      <c r="B446" s="229">
        <v>0</v>
      </c>
      <c r="C446" s="234"/>
      <c r="D446" s="226">
        <f t="shared" si="6"/>
        <v>0</v>
      </c>
      <c r="E446" s="227"/>
    </row>
    <row r="447" spans="1:5" ht="15.75" customHeight="1">
      <c r="A447" s="230" t="s">
        <v>395</v>
      </c>
      <c r="B447" s="229">
        <v>0</v>
      </c>
      <c r="C447" s="234"/>
      <c r="D447" s="226">
        <f t="shared" si="6"/>
        <v>0</v>
      </c>
      <c r="E447" s="227"/>
    </row>
    <row r="448" spans="1:5" ht="15.75" customHeight="1">
      <c r="A448" s="230" t="s">
        <v>396</v>
      </c>
      <c r="B448" s="229"/>
      <c r="C448" s="234"/>
      <c r="D448" s="226">
        <f t="shared" si="6"/>
        <v>0</v>
      </c>
      <c r="E448" s="227"/>
    </row>
    <row r="449" spans="1:5" ht="15.75" customHeight="1">
      <c r="A449" s="230" t="s">
        <v>397</v>
      </c>
      <c r="B449" s="229">
        <v>0</v>
      </c>
      <c r="C449" s="234"/>
      <c r="D449" s="226">
        <f t="shared" si="6"/>
        <v>0</v>
      </c>
      <c r="E449" s="227"/>
    </row>
    <row r="450" spans="1:5" ht="15.75" customHeight="1">
      <c r="A450" s="230" t="s">
        <v>398</v>
      </c>
      <c r="B450" s="229">
        <f>SUM(B451:B455)</f>
        <v>0</v>
      </c>
      <c r="C450" s="234"/>
      <c r="D450" s="226">
        <f t="shared" si="6"/>
        <v>0</v>
      </c>
      <c r="E450" s="227"/>
    </row>
    <row r="451" spans="1:5" ht="15.75" customHeight="1">
      <c r="A451" s="230" t="s">
        <v>390</v>
      </c>
      <c r="B451" s="229"/>
      <c r="C451" s="234"/>
      <c r="D451" s="226">
        <f t="shared" si="6"/>
        <v>0</v>
      </c>
      <c r="E451" s="227"/>
    </row>
    <row r="452" spans="1:5" ht="15.75" customHeight="1">
      <c r="A452" s="230" t="s">
        <v>399</v>
      </c>
      <c r="B452" s="229"/>
      <c r="C452" s="234"/>
      <c r="D452" s="226">
        <f t="shared" si="6"/>
        <v>0</v>
      </c>
      <c r="E452" s="227"/>
    </row>
    <row r="453" spans="1:5" ht="15.75" customHeight="1">
      <c r="A453" s="230" t="s">
        <v>400</v>
      </c>
      <c r="B453" s="229"/>
      <c r="C453" s="234"/>
      <c r="D453" s="226">
        <f aca="true" t="shared" si="7" ref="D453:D516">C453-B453</f>
        <v>0</v>
      </c>
      <c r="E453" s="227"/>
    </row>
    <row r="454" spans="1:5" ht="15.75" customHeight="1">
      <c r="A454" s="230" t="s">
        <v>401</v>
      </c>
      <c r="B454" s="229"/>
      <c r="C454" s="234"/>
      <c r="D454" s="226">
        <f t="shared" si="7"/>
        <v>0</v>
      </c>
      <c r="E454" s="227"/>
    </row>
    <row r="455" spans="1:5" ht="15.75" customHeight="1">
      <c r="A455" s="230" t="s">
        <v>402</v>
      </c>
      <c r="B455" s="229"/>
      <c r="C455" s="234"/>
      <c r="D455" s="226">
        <f t="shared" si="7"/>
        <v>0</v>
      </c>
      <c r="E455" s="227"/>
    </row>
    <row r="456" spans="1:5" ht="15.75" customHeight="1">
      <c r="A456" s="230" t="s">
        <v>403</v>
      </c>
      <c r="B456" s="229">
        <f>SUM(B457:B461)</f>
        <v>14</v>
      </c>
      <c r="C456" s="232">
        <f>SUM(C457:C461)</f>
        <v>14</v>
      </c>
      <c r="D456" s="226">
        <f t="shared" si="7"/>
        <v>0</v>
      </c>
      <c r="E456" s="227">
        <f>D456/B456*100</f>
        <v>0</v>
      </c>
    </row>
    <row r="457" spans="1:5" ht="15.75" customHeight="1">
      <c r="A457" s="230" t="s">
        <v>390</v>
      </c>
      <c r="B457" s="229"/>
      <c r="C457" s="234"/>
      <c r="D457" s="226">
        <f t="shared" si="7"/>
        <v>0</v>
      </c>
      <c r="E457" s="227"/>
    </row>
    <row r="458" spans="1:5" ht="15.75" customHeight="1">
      <c r="A458" s="230" t="s">
        <v>404</v>
      </c>
      <c r="B458" s="229"/>
      <c r="C458" s="234"/>
      <c r="D458" s="226">
        <f t="shared" si="7"/>
        <v>0</v>
      </c>
      <c r="E458" s="227"/>
    </row>
    <row r="459" spans="1:5" ht="15.75" customHeight="1">
      <c r="A459" s="230" t="s">
        <v>405</v>
      </c>
      <c r="B459" s="229"/>
      <c r="C459" s="234"/>
      <c r="D459" s="226">
        <f t="shared" si="7"/>
        <v>0</v>
      </c>
      <c r="E459" s="227"/>
    </row>
    <row r="460" spans="1:5" ht="15.75" customHeight="1">
      <c r="A460" s="230" t="s">
        <v>406</v>
      </c>
      <c r="B460" s="229">
        <v>14</v>
      </c>
      <c r="C460" s="234">
        <v>14</v>
      </c>
      <c r="D460" s="226">
        <f t="shared" si="7"/>
        <v>0</v>
      </c>
      <c r="E460" s="227">
        <f>D460/B460*100</f>
        <v>0</v>
      </c>
    </row>
    <row r="461" spans="1:5" ht="15.75" customHeight="1">
      <c r="A461" s="230" t="s">
        <v>407</v>
      </c>
      <c r="B461" s="229"/>
      <c r="C461" s="234"/>
      <c r="D461" s="226">
        <f t="shared" si="7"/>
        <v>0</v>
      </c>
      <c r="E461" s="227"/>
    </row>
    <row r="462" spans="1:5" ht="15.75" customHeight="1">
      <c r="A462" s="230" t="s">
        <v>408</v>
      </c>
      <c r="B462" s="229">
        <f>SUM(B463:B466)</f>
        <v>0</v>
      </c>
      <c r="C462" s="234"/>
      <c r="D462" s="226">
        <f t="shared" si="7"/>
        <v>0</v>
      </c>
      <c r="E462" s="227"/>
    </row>
    <row r="463" spans="1:5" ht="15.75" customHeight="1">
      <c r="A463" s="230" t="s">
        <v>390</v>
      </c>
      <c r="B463" s="229"/>
      <c r="C463" s="234"/>
      <c r="D463" s="226">
        <f t="shared" si="7"/>
        <v>0</v>
      </c>
      <c r="E463" s="227"/>
    </row>
    <row r="464" spans="1:5" ht="15.75" customHeight="1">
      <c r="A464" s="230" t="s">
        <v>409</v>
      </c>
      <c r="B464" s="229"/>
      <c r="C464" s="234"/>
      <c r="D464" s="226">
        <f t="shared" si="7"/>
        <v>0</v>
      </c>
      <c r="E464" s="227"/>
    </row>
    <row r="465" spans="1:5" ht="15.75" customHeight="1">
      <c r="A465" s="230" t="s">
        <v>410</v>
      </c>
      <c r="B465" s="229"/>
      <c r="C465" s="234"/>
      <c r="D465" s="226">
        <f t="shared" si="7"/>
        <v>0</v>
      </c>
      <c r="E465" s="227"/>
    </row>
    <row r="466" spans="1:5" ht="15.75" customHeight="1">
      <c r="A466" s="230" t="s">
        <v>411</v>
      </c>
      <c r="B466" s="229"/>
      <c r="C466" s="234"/>
      <c r="D466" s="226">
        <f t="shared" si="7"/>
        <v>0</v>
      </c>
      <c r="E466" s="227"/>
    </row>
    <row r="467" spans="1:5" ht="15.75" customHeight="1">
      <c r="A467" s="230" t="s">
        <v>412</v>
      </c>
      <c r="B467" s="229">
        <f>SUM(B468:B471)</f>
        <v>0</v>
      </c>
      <c r="C467" s="234"/>
      <c r="D467" s="226">
        <f t="shared" si="7"/>
        <v>0</v>
      </c>
      <c r="E467" s="227"/>
    </row>
    <row r="468" spans="1:5" ht="15.75" customHeight="1">
      <c r="A468" s="230" t="s">
        <v>413</v>
      </c>
      <c r="B468" s="229"/>
      <c r="C468" s="234"/>
      <c r="D468" s="226">
        <f t="shared" si="7"/>
        <v>0</v>
      </c>
      <c r="E468" s="227"/>
    </row>
    <row r="469" spans="1:5" ht="15.75" customHeight="1">
      <c r="A469" s="230" t="s">
        <v>414</v>
      </c>
      <c r="B469" s="229"/>
      <c r="C469" s="234"/>
      <c r="D469" s="226">
        <f t="shared" si="7"/>
        <v>0</v>
      </c>
      <c r="E469" s="227"/>
    </row>
    <row r="470" spans="1:5" ht="15.75" customHeight="1">
      <c r="A470" s="230" t="s">
        <v>415</v>
      </c>
      <c r="B470" s="229"/>
      <c r="C470" s="234"/>
      <c r="D470" s="226">
        <f t="shared" si="7"/>
        <v>0</v>
      </c>
      <c r="E470" s="227"/>
    </row>
    <row r="471" spans="1:5" ht="15.75" customHeight="1">
      <c r="A471" s="230" t="s">
        <v>416</v>
      </c>
      <c r="B471" s="229"/>
      <c r="C471" s="234"/>
      <c r="D471" s="226">
        <f t="shared" si="7"/>
        <v>0</v>
      </c>
      <c r="E471" s="227"/>
    </row>
    <row r="472" spans="1:5" ht="15.75" customHeight="1">
      <c r="A472" s="230" t="s">
        <v>417</v>
      </c>
      <c r="B472" s="229">
        <f>SUM(B473:B478)</f>
        <v>6</v>
      </c>
      <c r="C472" s="232">
        <f>SUM(C473:C478)</f>
        <v>6</v>
      </c>
      <c r="D472" s="226">
        <f t="shared" si="7"/>
        <v>0</v>
      </c>
      <c r="E472" s="227">
        <f>D472/B472*100</f>
        <v>0</v>
      </c>
    </row>
    <row r="473" spans="1:5" ht="15.75" customHeight="1">
      <c r="A473" s="230" t="s">
        <v>390</v>
      </c>
      <c r="B473" s="229"/>
      <c r="C473" s="234"/>
      <c r="D473" s="226">
        <f t="shared" si="7"/>
        <v>0</v>
      </c>
      <c r="E473" s="227"/>
    </row>
    <row r="474" spans="1:5" ht="15.75" customHeight="1">
      <c r="A474" s="230" t="s">
        <v>418</v>
      </c>
      <c r="B474" s="229">
        <v>6</v>
      </c>
      <c r="C474" s="234">
        <v>6</v>
      </c>
      <c r="D474" s="226">
        <f t="shared" si="7"/>
        <v>0</v>
      </c>
      <c r="E474" s="227">
        <f>D474/B474*100</f>
        <v>0</v>
      </c>
    </row>
    <row r="475" spans="1:5" ht="15.75" customHeight="1">
      <c r="A475" s="230" t="s">
        <v>419</v>
      </c>
      <c r="B475" s="229"/>
      <c r="C475" s="234"/>
      <c r="D475" s="226">
        <f t="shared" si="7"/>
        <v>0</v>
      </c>
      <c r="E475" s="227"/>
    </row>
    <row r="476" spans="1:5" ht="15.75" customHeight="1">
      <c r="A476" s="230" t="s">
        <v>420</v>
      </c>
      <c r="B476" s="229"/>
      <c r="C476" s="234"/>
      <c r="D476" s="226">
        <f t="shared" si="7"/>
        <v>0</v>
      </c>
      <c r="E476" s="227"/>
    </row>
    <row r="477" spans="1:5" ht="15.75" customHeight="1">
      <c r="A477" s="230" t="s">
        <v>421</v>
      </c>
      <c r="B477" s="229"/>
      <c r="C477" s="234"/>
      <c r="D477" s="226">
        <f t="shared" si="7"/>
        <v>0</v>
      </c>
      <c r="E477" s="227"/>
    </row>
    <row r="478" spans="1:5" ht="15.75" customHeight="1">
      <c r="A478" s="230" t="s">
        <v>422</v>
      </c>
      <c r="B478" s="229"/>
      <c r="C478" s="234"/>
      <c r="D478" s="226">
        <f t="shared" si="7"/>
        <v>0</v>
      </c>
      <c r="E478" s="227"/>
    </row>
    <row r="479" spans="1:5" ht="15.75" customHeight="1">
      <c r="A479" s="230" t="s">
        <v>423</v>
      </c>
      <c r="B479" s="229">
        <f>SUM(B480:B482)</f>
        <v>0</v>
      </c>
      <c r="C479" s="234"/>
      <c r="D479" s="226">
        <f t="shared" si="7"/>
        <v>0</v>
      </c>
      <c r="E479" s="227"/>
    </row>
    <row r="480" spans="1:5" ht="15.75" customHeight="1">
      <c r="A480" s="230" t="s">
        <v>424</v>
      </c>
      <c r="B480" s="229"/>
      <c r="C480" s="234"/>
      <c r="D480" s="226">
        <f t="shared" si="7"/>
        <v>0</v>
      </c>
      <c r="E480" s="227"/>
    </row>
    <row r="481" spans="1:5" ht="15.75" customHeight="1">
      <c r="A481" s="230" t="s">
        <v>425</v>
      </c>
      <c r="B481" s="229">
        <v>0</v>
      </c>
      <c r="C481" s="234"/>
      <c r="D481" s="226">
        <f t="shared" si="7"/>
        <v>0</v>
      </c>
      <c r="E481" s="227"/>
    </row>
    <row r="482" spans="1:5" ht="15.75" customHeight="1">
      <c r="A482" s="230" t="s">
        <v>426</v>
      </c>
      <c r="B482" s="229">
        <v>0</v>
      </c>
      <c r="C482" s="234"/>
      <c r="D482" s="226">
        <f t="shared" si="7"/>
        <v>0</v>
      </c>
      <c r="E482" s="227"/>
    </row>
    <row r="483" spans="1:5" ht="15.75" customHeight="1">
      <c r="A483" s="230" t="s">
        <v>427</v>
      </c>
      <c r="B483" s="229">
        <f>SUM(B485)</f>
        <v>0</v>
      </c>
      <c r="C483" s="234"/>
      <c r="D483" s="226">
        <f t="shared" si="7"/>
        <v>0</v>
      </c>
      <c r="E483" s="227"/>
    </row>
    <row r="484" spans="1:5" ht="15.75" customHeight="1">
      <c r="A484" s="230" t="s">
        <v>428</v>
      </c>
      <c r="B484" s="229">
        <v>0</v>
      </c>
      <c r="C484" s="234"/>
      <c r="D484" s="226">
        <f t="shared" si="7"/>
        <v>0</v>
      </c>
      <c r="E484" s="227"/>
    </row>
    <row r="485" spans="1:5" ht="15.75" customHeight="1">
      <c r="A485" s="230" t="s">
        <v>429</v>
      </c>
      <c r="B485" s="229">
        <v>0</v>
      </c>
      <c r="C485" s="234"/>
      <c r="D485" s="226">
        <f t="shared" si="7"/>
        <v>0</v>
      </c>
      <c r="E485" s="227"/>
    </row>
    <row r="486" spans="1:5" ht="15.75" customHeight="1">
      <c r="A486" s="230" t="s">
        <v>430</v>
      </c>
      <c r="B486" s="229">
        <f>SUM(B487:B490)</f>
        <v>0</v>
      </c>
      <c r="C486" s="234">
        <v>10</v>
      </c>
      <c r="D486" s="226">
        <f t="shared" si="7"/>
        <v>10</v>
      </c>
      <c r="E486" s="227"/>
    </row>
    <row r="487" spans="1:5" ht="15.75" customHeight="1">
      <c r="A487" s="230" t="s">
        <v>431</v>
      </c>
      <c r="B487" s="229"/>
      <c r="C487" s="234"/>
      <c r="D487" s="226">
        <f t="shared" si="7"/>
        <v>0</v>
      </c>
      <c r="E487" s="227"/>
    </row>
    <row r="488" spans="1:5" ht="15.75" customHeight="1">
      <c r="A488" s="230" t="s">
        <v>432</v>
      </c>
      <c r="B488" s="229"/>
      <c r="C488" s="234"/>
      <c r="D488" s="226">
        <f t="shared" si="7"/>
        <v>0</v>
      </c>
      <c r="E488" s="227"/>
    </row>
    <row r="489" spans="1:5" ht="15.75" customHeight="1">
      <c r="A489" s="230" t="s">
        <v>433</v>
      </c>
      <c r="B489" s="229"/>
      <c r="C489" s="234"/>
      <c r="D489" s="226">
        <f t="shared" si="7"/>
        <v>0</v>
      </c>
      <c r="E489" s="227"/>
    </row>
    <row r="490" spans="1:5" ht="15.75" customHeight="1">
      <c r="A490" s="230" t="s">
        <v>434</v>
      </c>
      <c r="B490" s="229"/>
      <c r="C490" s="234">
        <v>10</v>
      </c>
      <c r="D490" s="226">
        <f t="shared" si="7"/>
        <v>10</v>
      </c>
      <c r="E490" s="227"/>
    </row>
    <row r="491" spans="1:5" s="208" customFormat="1" ht="15.75" customHeight="1">
      <c r="A491" s="231" t="s">
        <v>435</v>
      </c>
      <c r="B491" s="226">
        <f>B492+B506+B514+B525+B536</f>
        <v>1335</v>
      </c>
      <c r="C491" s="232">
        <f>C492+C506+C514+C525+C536</f>
        <v>1873</v>
      </c>
      <c r="D491" s="226">
        <f t="shared" si="7"/>
        <v>538</v>
      </c>
      <c r="E491" s="227">
        <f>D491/B491*100</f>
        <v>40.2996254681648</v>
      </c>
    </row>
    <row r="492" spans="1:5" ht="15.75" customHeight="1">
      <c r="A492" s="230" t="s">
        <v>436</v>
      </c>
      <c r="B492" s="229">
        <f>SUM(B493:B505)</f>
        <v>871</v>
      </c>
      <c r="C492" s="232">
        <f>SUM(C493:C505)</f>
        <v>835</v>
      </c>
      <c r="D492" s="226">
        <f t="shared" si="7"/>
        <v>-36</v>
      </c>
      <c r="E492" s="227">
        <f>D492/B492*100</f>
        <v>-4.133180252583238</v>
      </c>
    </row>
    <row r="493" spans="1:5" ht="15.75" customHeight="1">
      <c r="A493" s="230" t="s">
        <v>107</v>
      </c>
      <c r="B493" s="229"/>
      <c r="C493" s="234"/>
      <c r="D493" s="226">
        <f t="shared" si="7"/>
        <v>0</v>
      </c>
      <c r="E493" s="227"/>
    </row>
    <row r="494" spans="1:5" ht="15.75" customHeight="1">
      <c r="A494" s="230" t="s">
        <v>108</v>
      </c>
      <c r="B494" s="229"/>
      <c r="C494" s="234"/>
      <c r="D494" s="226">
        <f t="shared" si="7"/>
        <v>0</v>
      </c>
      <c r="E494" s="227"/>
    </row>
    <row r="495" spans="1:5" ht="15.75" customHeight="1">
      <c r="A495" s="230" t="s">
        <v>109</v>
      </c>
      <c r="B495" s="229"/>
      <c r="C495" s="234"/>
      <c r="D495" s="226">
        <f t="shared" si="7"/>
        <v>0</v>
      </c>
      <c r="E495" s="227"/>
    </row>
    <row r="496" spans="1:5" ht="15.75" customHeight="1">
      <c r="A496" s="230" t="s">
        <v>437</v>
      </c>
      <c r="B496" s="229">
        <v>225</v>
      </c>
      <c r="C496" s="234">
        <v>178</v>
      </c>
      <c r="D496" s="226">
        <f t="shared" si="7"/>
        <v>-47</v>
      </c>
      <c r="E496" s="227">
        <f>D496/B496*100</f>
        <v>-20.88888888888889</v>
      </c>
    </row>
    <row r="497" spans="1:5" ht="15.75" customHeight="1">
      <c r="A497" s="230" t="s">
        <v>438</v>
      </c>
      <c r="B497" s="229"/>
      <c r="C497" s="234"/>
      <c r="D497" s="226">
        <f t="shared" si="7"/>
        <v>0</v>
      </c>
      <c r="E497" s="227"/>
    </row>
    <row r="498" spans="1:5" ht="15.75" customHeight="1">
      <c r="A498" s="230" t="s">
        <v>439</v>
      </c>
      <c r="B498" s="229"/>
      <c r="C498" s="234"/>
      <c r="D498" s="226">
        <f t="shared" si="7"/>
        <v>0</v>
      </c>
      <c r="E498" s="227"/>
    </row>
    <row r="499" spans="1:5" ht="15.75" customHeight="1">
      <c r="A499" s="230" t="s">
        <v>440</v>
      </c>
      <c r="B499" s="229"/>
      <c r="C499" s="234"/>
      <c r="D499" s="226">
        <f t="shared" si="7"/>
        <v>0</v>
      </c>
      <c r="E499" s="227"/>
    </row>
    <row r="500" spans="1:5" ht="15.75" customHeight="1">
      <c r="A500" s="230" t="s">
        <v>441</v>
      </c>
      <c r="B500" s="229"/>
      <c r="C500" s="234"/>
      <c r="D500" s="226">
        <f t="shared" si="7"/>
        <v>0</v>
      </c>
      <c r="E500" s="227"/>
    </row>
    <row r="501" spans="1:5" ht="15.75" customHeight="1">
      <c r="A501" s="230" t="s">
        <v>442</v>
      </c>
      <c r="B501" s="229">
        <v>104</v>
      </c>
      <c r="C501" s="234">
        <v>133</v>
      </c>
      <c r="D501" s="226">
        <f t="shared" si="7"/>
        <v>29</v>
      </c>
      <c r="E501" s="227">
        <f>D501/B501*100</f>
        <v>27.884615384615387</v>
      </c>
    </row>
    <row r="502" spans="1:5" ht="15.75" customHeight="1">
      <c r="A502" s="230" t="s">
        <v>443</v>
      </c>
      <c r="B502" s="229"/>
      <c r="C502" s="234"/>
      <c r="D502" s="226">
        <f t="shared" si="7"/>
        <v>0</v>
      </c>
      <c r="E502" s="227"/>
    </row>
    <row r="503" spans="1:5" ht="15.75" customHeight="1">
      <c r="A503" s="230" t="s">
        <v>444</v>
      </c>
      <c r="B503" s="229"/>
      <c r="C503" s="234"/>
      <c r="D503" s="226">
        <f t="shared" si="7"/>
        <v>0</v>
      </c>
      <c r="E503" s="227"/>
    </row>
    <row r="504" spans="1:5" ht="15.75" customHeight="1">
      <c r="A504" s="230" t="s">
        <v>445</v>
      </c>
      <c r="B504" s="229">
        <v>18</v>
      </c>
      <c r="C504" s="234">
        <v>11</v>
      </c>
      <c r="D504" s="226">
        <f t="shared" si="7"/>
        <v>-7</v>
      </c>
      <c r="E504" s="227">
        <f>D504/B504*100</f>
        <v>-38.88888888888889</v>
      </c>
    </row>
    <row r="505" spans="1:5" ht="15.75" customHeight="1">
      <c r="A505" s="230" t="s">
        <v>446</v>
      </c>
      <c r="B505" s="229">
        <v>524</v>
      </c>
      <c r="C505" s="234">
        <v>513</v>
      </c>
      <c r="D505" s="226">
        <f t="shared" si="7"/>
        <v>-11</v>
      </c>
      <c r="E505" s="227">
        <f>D505/B505*100</f>
        <v>-2.099236641221374</v>
      </c>
    </row>
    <row r="506" spans="1:5" ht="15.75" customHeight="1">
      <c r="A506" s="230" t="s">
        <v>447</v>
      </c>
      <c r="B506" s="229">
        <f>SUM(B507:B513)</f>
        <v>0</v>
      </c>
      <c r="C506" s="232">
        <f>SUM(C507:C513)</f>
        <v>0</v>
      </c>
      <c r="D506" s="226">
        <f t="shared" si="7"/>
        <v>0</v>
      </c>
      <c r="E506" s="227"/>
    </row>
    <row r="507" spans="1:5" ht="15.75" customHeight="1">
      <c r="A507" s="230" t="s">
        <v>107</v>
      </c>
      <c r="B507" s="229"/>
      <c r="C507" s="234"/>
      <c r="D507" s="226">
        <f t="shared" si="7"/>
        <v>0</v>
      </c>
      <c r="E507" s="227"/>
    </row>
    <row r="508" spans="1:5" ht="15.75" customHeight="1">
      <c r="A508" s="230" t="s">
        <v>108</v>
      </c>
      <c r="B508" s="229"/>
      <c r="C508" s="234"/>
      <c r="D508" s="226">
        <f t="shared" si="7"/>
        <v>0</v>
      </c>
      <c r="E508" s="227"/>
    </row>
    <row r="509" spans="1:5" ht="15.75" customHeight="1">
      <c r="A509" s="230" t="s">
        <v>109</v>
      </c>
      <c r="B509" s="229"/>
      <c r="C509" s="234"/>
      <c r="D509" s="226">
        <f t="shared" si="7"/>
        <v>0</v>
      </c>
      <c r="E509" s="227"/>
    </row>
    <row r="510" spans="1:5" ht="15.75" customHeight="1">
      <c r="A510" s="230" t="s">
        <v>448</v>
      </c>
      <c r="B510" s="229"/>
      <c r="C510" s="234"/>
      <c r="D510" s="226">
        <f t="shared" si="7"/>
        <v>0</v>
      </c>
      <c r="E510" s="227"/>
    </row>
    <row r="511" spans="1:5" ht="15.75" customHeight="1">
      <c r="A511" s="230" t="s">
        <v>449</v>
      </c>
      <c r="B511" s="229"/>
      <c r="C511" s="234"/>
      <c r="D511" s="226">
        <f t="shared" si="7"/>
        <v>0</v>
      </c>
      <c r="E511" s="227"/>
    </row>
    <row r="512" spans="1:5" ht="15.75" customHeight="1">
      <c r="A512" s="230" t="s">
        <v>450</v>
      </c>
      <c r="B512" s="229"/>
      <c r="C512" s="234"/>
      <c r="D512" s="226">
        <f t="shared" si="7"/>
        <v>0</v>
      </c>
      <c r="E512" s="227"/>
    </row>
    <row r="513" spans="1:5" ht="15.75" customHeight="1">
      <c r="A513" s="230" t="s">
        <v>451</v>
      </c>
      <c r="B513" s="229"/>
      <c r="C513" s="234"/>
      <c r="D513" s="226">
        <f t="shared" si="7"/>
        <v>0</v>
      </c>
      <c r="E513" s="227"/>
    </row>
    <row r="514" spans="1:5" ht="15.75" customHeight="1">
      <c r="A514" s="230" t="s">
        <v>452</v>
      </c>
      <c r="B514" s="229">
        <f>SUM(B515:B524)</f>
        <v>61</v>
      </c>
      <c r="C514" s="232">
        <f>SUM(C515:C524)</f>
        <v>405</v>
      </c>
      <c r="D514" s="226">
        <f t="shared" si="7"/>
        <v>344</v>
      </c>
      <c r="E514" s="227">
        <f>D514/B514*100</f>
        <v>563.9344262295082</v>
      </c>
    </row>
    <row r="515" spans="1:5" ht="15.75" customHeight="1">
      <c r="A515" s="230" t="s">
        <v>107</v>
      </c>
      <c r="B515" s="229"/>
      <c r="C515" s="234"/>
      <c r="D515" s="226">
        <f t="shared" si="7"/>
        <v>0</v>
      </c>
      <c r="E515" s="227"/>
    </row>
    <row r="516" spans="1:5" ht="15.75" customHeight="1">
      <c r="A516" s="230" t="s">
        <v>108</v>
      </c>
      <c r="B516" s="229"/>
      <c r="C516" s="234"/>
      <c r="D516" s="226">
        <f t="shared" si="7"/>
        <v>0</v>
      </c>
      <c r="E516" s="227"/>
    </row>
    <row r="517" spans="1:5" ht="15.75" customHeight="1">
      <c r="A517" s="230" t="s">
        <v>109</v>
      </c>
      <c r="B517" s="229"/>
      <c r="C517" s="234"/>
      <c r="D517" s="226">
        <f aca="true" t="shared" si="8" ref="D517:D580">C517-B517</f>
        <v>0</v>
      </c>
      <c r="E517" s="227"/>
    </row>
    <row r="518" spans="1:5" ht="15.75" customHeight="1">
      <c r="A518" s="230" t="s">
        <v>453</v>
      </c>
      <c r="B518" s="229"/>
      <c r="C518" s="234"/>
      <c r="D518" s="226">
        <f t="shared" si="8"/>
        <v>0</v>
      </c>
      <c r="E518" s="227"/>
    </row>
    <row r="519" spans="1:5" ht="15.75" customHeight="1">
      <c r="A519" s="230" t="s">
        <v>454</v>
      </c>
      <c r="B519" s="229"/>
      <c r="C519" s="234"/>
      <c r="D519" s="226">
        <f t="shared" si="8"/>
        <v>0</v>
      </c>
      <c r="E519" s="227"/>
    </row>
    <row r="520" spans="1:5" ht="15.75" customHeight="1">
      <c r="A520" s="230" t="s">
        <v>455</v>
      </c>
      <c r="B520" s="229"/>
      <c r="C520" s="234"/>
      <c r="D520" s="226">
        <f t="shared" si="8"/>
        <v>0</v>
      </c>
      <c r="E520" s="227"/>
    </row>
    <row r="521" spans="1:5" ht="15.75" customHeight="1">
      <c r="A521" s="230" t="s">
        <v>456</v>
      </c>
      <c r="B521" s="229"/>
      <c r="C521" s="234"/>
      <c r="D521" s="226">
        <f t="shared" si="8"/>
        <v>0</v>
      </c>
      <c r="E521" s="227"/>
    </row>
    <row r="522" spans="1:5" ht="15.75" customHeight="1">
      <c r="A522" s="230" t="s">
        <v>457</v>
      </c>
      <c r="B522" s="229">
        <v>61</v>
      </c>
      <c r="C522" s="234">
        <v>405</v>
      </c>
      <c r="D522" s="226">
        <f t="shared" si="8"/>
        <v>344</v>
      </c>
      <c r="E522" s="227">
        <f>D522/B522*100</f>
        <v>563.9344262295082</v>
      </c>
    </row>
    <row r="523" spans="1:5" ht="15.75" customHeight="1">
      <c r="A523" s="230" t="s">
        <v>458</v>
      </c>
      <c r="B523" s="229"/>
      <c r="C523" s="234"/>
      <c r="D523" s="226">
        <f t="shared" si="8"/>
        <v>0</v>
      </c>
      <c r="E523" s="227"/>
    </row>
    <row r="524" spans="1:5" ht="15.75" customHeight="1">
      <c r="A524" s="230" t="s">
        <v>459</v>
      </c>
      <c r="B524" s="229"/>
      <c r="C524" s="234"/>
      <c r="D524" s="226">
        <f t="shared" si="8"/>
        <v>0</v>
      </c>
      <c r="E524" s="227"/>
    </row>
    <row r="525" spans="1:5" ht="15.75" customHeight="1">
      <c r="A525" s="230" t="s">
        <v>460</v>
      </c>
      <c r="B525" s="229">
        <f>SUM(B526:B535)</f>
        <v>403</v>
      </c>
      <c r="C525" s="232">
        <f>SUM(C526:C535)</f>
        <v>633</v>
      </c>
      <c r="D525" s="226">
        <f t="shared" si="8"/>
        <v>230</v>
      </c>
      <c r="E525" s="227">
        <f>D525/B525*100</f>
        <v>57.07196029776674</v>
      </c>
    </row>
    <row r="526" spans="1:5" ht="15.75" customHeight="1">
      <c r="A526" s="230" t="s">
        <v>107</v>
      </c>
      <c r="B526" s="229">
        <v>100</v>
      </c>
      <c r="C526" s="234">
        <v>130</v>
      </c>
      <c r="D526" s="226">
        <f t="shared" si="8"/>
        <v>30</v>
      </c>
      <c r="E526" s="227">
        <f>D526/B526*100</f>
        <v>30</v>
      </c>
    </row>
    <row r="527" spans="1:5" ht="15.75" customHeight="1">
      <c r="A527" s="230" t="s">
        <v>108</v>
      </c>
      <c r="B527" s="229"/>
      <c r="C527" s="234"/>
      <c r="D527" s="226">
        <f t="shared" si="8"/>
        <v>0</v>
      </c>
      <c r="E527" s="227"/>
    </row>
    <row r="528" spans="1:5" ht="15.75" customHeight="1">
      <c r="A528" s="230" t="s">
        <v>109</v>
      </c>
      <c r="B528" s="229"/>
      <c r="C528" s="234"/>
      <c r="D528" s="226">
        <f t="shared" si="8"/>
        <v>0</v>
      </c>
      <c r="E528" s="227"/>
    </row>
    <row r="529" spans="1:5" ht="15.75" customHeight="1">
      <c r="A529" s="230" t="s">
        <v>461</v>
      </c>
      <c r="B529" s="229">
        <v>248</v>
      </c>
      <c r="C529" s="234">
        <v>455</v>
      </c>
      <c r="D529" s="226">
        <f t="shared" si="8"/>
        <v>207</v>
      </c>
      <c r="E529" s="227">
        <f>D529/B529*100</f>
        <v>83.46774193548387</v>
      </c>
    </row>
    <row r="530" spans="1:5" ht="15.75" customHeight="1">
      <c r="A530" s="230" t="s">
        <v>462</v>
      </c>
      <c r="B530" s="229">
        <v>28</v>
      </c>
      <c r="C530" s="234">
        <v>28</v>
      </c>
      <c r="D530" s="226">
        <f t="shared" si="8"/>
        <v>0</v>
      </c>
      <c r="E530" s="227">
        <f>D530/B530*100</f>
        <v>0</v>
      </c>
    </row>
    <row r="531" spans="1:5" ht="15.75" customHeight="1">
      <c r="A531" s="230" t="s">
        <v>463</v>
      </c>
      <c r="B531" s="229">
        <v>27</v>
      </c>
      <c r="C531" s="234">
        <v>20</v>
      </c>
      <c r="D531" s="226">
        <f t="shared" si="8"/>
        <v>-7</v>
      </c>
      <c r="E531" s="227">
        <f>D531/B531*100</f>
        <v>-25.925925925925924</v>
      </c>
    </row>
    <row r="532" spans="1:5" ht="15.75" customHeight="1">
      <c r="A532" s="230" t="s">
        <v>464</v>
      </c>
      <c r="B532" s="229"/>
      <c r="C532" s="234"/>
      <c r="D532" s="226">
        <f t="shared" si="8"/>
        <v>0</v>
      </c>
      <c r="E532" s="227"/>
    </row>
    <row r="533" spans="1:5" ht="15.75" customHeight="1">
      <c r="A533" s="230" t="s">
        <v>465</v>
      </c>
      <c r="B533" s="229"/>
      <c r="C533" s="234"/>
      <c r="D533" s="226">
        <f t="shared" si="8"/>
        <v>0</v>
      </c>
      <c r="E533" s="227"/>
    </row>
    <row r="534" spans="1:5" ht="15.75" customHeight="1">
      <c r="A534" s="230" t="s">
        <v>466</v>
      </c>
      <c r="B534" s="229"/>
      <c r="C534" s="234"/>
      <c r="D534" s="226">
        <f t="shared" si="8"/>
        <v>0</v>
      </c>
      <c r="E534" s="227"/>
    </row>
    <row r="535" spans="1:5" ht="15.75" customHeight="1">
      <c r="A535" s="230" t="s">
        <v>467</v>
      </c>
      <c r="B535" s="229"/>
      <c r="C535" s="234"/>
      <c r="D535" s="226">
        <f t="shared" si="8"/>
        <v>0</v>
      </c>
      <c r="E535" s="227"/>
    </row>
    <row r="536" spans="1:5" ht="15.75" customHeight="1">
      <c r="A536" s="230" t="s">
        <v>468</v>
      </c>
      <c r="B536" s="229">
        <f>SUM(B537:B539)</f>
        <v>0</v>
      </c>
      <c r="C536" s="232">
        <f>SUM(C537:C539)</f>
        <v>0</v>
      </c>
      <c r="D536" s="226">
        <f t="shared" si="8"/>
        <v>0</v>
      </c>
      <c r="E536" s="227"/>
    </row>
    <row r="537" spans="1:5" ht="15.75" customHeight="1">
      <c r="A537" s="230" t="s">
        <v>469</v>
      </c>
      <c r="B537" s="229"/>
      <c r="C537" s="234"/>
      <c r="D537" s="226">
        <f t="shared" si="8"/>
        <v>0</v>
      </c>
      <c r="E537" s="227"/>
    </row>
    <row r="538" spans="1:5" ht="15.75" customHeight="1">
      <c r="A538" s="230" t="s">
        <v>470</v>
      </c>
      <c r="B538" s="229"/>
      <c r="C538" s="234"/>
      <c r="D538" s="226">
        <f t="shared" si="8"/>
        <v>0</v>
      </c>
      <c r="E538" s="227"/>
    </row>
    <row r="539" spans="1:5" ht="15.75" customHeight="1">
      <c r="A539" s="230" t="s">
        <v>471</v>
      </c>
      <c r="B539" s="229"/>
      <c r="C539" s="234"/>
      <c r="D539" s="226">
        <f t="shared" si="8"/>
        <v>0</v>
      </c>
      <c r="E539" s="227"/>
    </row>
    <row r="540" spans="1:234" s="209" customFormat="1" ht="15.75" customHeight="1">
      <c r="A540" s="231" t="s">
        <v>472</v>
      </c>
      <c r="B540" s="226">
        <f>B541+B555+B566+B568+B577+B581+B591+B599+B605+B612+B621+B626+B631+B634+B639+B643+B655+B646+B650</f>
        <v>23167</v>
      </c>
      <c r="C540" s="232">
        <f>C541+C555+C566+C568+C577+C581+C591+C599+C605+C612+C621+C626+C631+C634+C637++C646+C650+C655</f>
        <v>15964</v>
      </c>
      <c r="D540" s="226">
        <f t="shared" si="8"/>
        <v>-7203</v>
      </c>
      <c r="E540" s="227">
        <f>D540/B540*100</f>
        <v>-31.09163896922346</v>
      </c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  <c r="V540" s="207"/>
      <c r="W540" s="207"/>
      <c r="X540" s="207"/>
      <c r="Y540" s="207"/>
      <c r="Z540" s="207"/>
      <c r="AA540" s="207"/>
      <c r="AB540" s="207"/>
      <c r="AC540" s="207"/>
      <c r="AD540" s="207"/>
      <c r="AE540" s="207"/>
      <c r="AF540" s="207"/>
      <c r="AG540" s="207"/>
      <c r="AH540" s="207"/>
      <c r="AI540" s="207"/>
      <c r="AJ540" s="207"/>
      <c r="AK540" s="207"/>
      <c r="AL540" s="207"/>
      <c r="AM540" s="207"/>
      <c r="AN540" s="207"/>
      <c r="AO540" s="207"/>
      <c r="AP540" s="207"/>
      <c r="AQ540" s="207"/>
      <c r="AR540" s="207"/>
      <c r="AS540" s="207"/>
      <c r="AT540" s="207"/>
      <c r="AU540" s="207"/>
      <c r="AV540" s="207"/>
      <c r="AW540" s="207"/>
      <c r="AX540" s="207"/>
      <c r="AY540" s="207"/>
      <c r="AZ540" s="207"/>
      <c r="BA540" s="207"/>
      <c r="BB540" s="207"/>
      <c r="BC540" s="207"/>
      <c r="BD540" s="207"/>
      <c r="BE540" s="207"/>
      <c r="BF540" s="207"/>
      <c r="BG540" s="207"/>
      <c r="BH540" s="207"/>
      <c r="BI540" s="207"/>
      <c r="BJ540" s="207"/>
      <c r="BK540" s="207"/>
      <c r="BL540" s="207"/>
      <c r="BM540" s="207"/>
      <c r="BN540" s="207"/>
      <c r="BO540" s="207"/>
      <c r="BP540" s="207"/>
      <c r="BQ540" s="207"/>
      <c r="BR540" s="207"/>
      <c r="BS540" s="207"/>
      <c r="BT540" s="207"/>
      <c r="BU540" s="207"/>
      <c r="BV540" s="207"/>
      <c r="BW540" s="207"/>
      <c r="BX540" s="207"/>
      <c r="BY540" s="207"/>
      <c r="BZ540" s="207"/>
      <c r="CA540" s="207"/>
      <c r="CB540" s="207"/>
      <c r="CC540" s="207"/>
      <c r="CD540" s="207"/>
      <c r="CE540" s="207"/>
      <c r="CF540" s="207"/>
      <c r="CG540" s="207"/>
      <c r="CH540" s="207"/>
      <c r="CI540" s="207"/>
      <c r="CJ540" s="207"/>
      <c r="CK540" s="207"/>
      <c r="CL540" s="207"/>
      <c r="CM540" s="207"/>
      <c r="CN540" s="207"/>
      <c r="CO540" s="207"/>
      <c r="CP540" s="207"/>
      <c r="CQ540" s="207"/>
      <c r="CR540" s="207"/>
      <c r="CS540" s="207"/>
      <c r="CT540" s="207"/>
      <c r="CU540" s="207"/>
      <c r="CV540" s="207"/>
      <c r="CW540" s="207"/>
      <c r="CX540" s="207"/>
      <c r="CY540" s="207"/>
      <c r="CZ540" s="207"/>
      <c r="DA540" s="207"/>
      <c r="DB540" s="207"/>
      <c r="DC540" s="207"/>
      <c r="DD540" s="207"/>
      <c r="DE540" s="207"/>
      <c r="DF540" s="207"/>
      <c r="DG540" s="207"/>
      <c r="DH540" s="207"/>
      <c r="DI540" s="207"/>
      <c r="DJ540" s="207"/>
      <c r="DK540" s="207"/>
      <c r="DL540" s="207"/>
      <c r="DM540" s="207"/>
      <c r="DN540" s="207"/>
      <c r="DO540" s="207"/>
      <c r="DP540" s="207"/>
      <c r="DQ540" s="207"/>
      <c r="DR540" s="207"/>
      <c r="DS540" s="207"/>
      <c r="DT540" s="207"/>
      <c r="DU540" s="207"/>
      <c r="DV540" s="207"/>
      <c r="DW540" s="207"/>
      <c r="DX540" s="207"/>
      <c r="DY540" s="207"/>
      <c r="DZ540" s="207"/>
      <c r="EA540" s="207"/>
      <c r="EB540" s="207"/>
      <c r="EC540" s="207"/>
      <c r="ED540" s="207"/>
      <c r="EE540" s="207"/>
      <c r="EF540" s="207"/>
      <c r="EG540" s="207"/>
      <c r="EH540" s="207"/>
      <c r="EI540" s="207"/>
      <c r="EJ540" s="207"/>
      <c r="EK540" s="207"/>
      <c r="EL540" s="207"/>
      <c r="EM540" s="207"/>
      <c r="EN540" s="207"/>
      <c r="EO540" s="207"/>
      <c r="EP540" s="207"/>
      <c r="EQ540" s="207"/>
      <c r="ER540" s="207"/>
      <c r="ES540" s="207"/>
      <c r="ET540" s="207"/>
      <c r="EU540" s="207"/>
      <c r="EV540" s="207"/>
      <c r="EW540" s="207"/>
      <c r="EX540" s="207"/>
      <c r="EY540" s="207"/>
      <c r="EZ540" s="207"/>
      <c r="FA540" s="207"/>
      <c r="FB540" s="207"/>
      <c r="FC540" s="207"/>
      <c r="FD540" s="207"/>
      <c r="FE540" s="207"/>
      <c r="FF540" s="207"/>
      <c r="FG540" s="207"/>
      <c r="FH540" s="207"/>
      <c r="FI540" s="207"/>
      <c r="FJ540" s="207"/>
      <c r="FK540" s="207"/>
      <c r="FL540" s="207"/>
      <c r="FM540" s="207"/>
      <c r="FN540" s="207"/>
      <c r="FO540" s="207"/>
      <c r="FP540" s="207"/>
      <c r="FQ540" s="207"/>
      <c r="FR540" s="207"/>
      <c r="FS540" s="207"/>
      <c r="FT540" s="207"/>
      <c r="FU540" s="207"/>
      <c r="FV540" s="207"/>
      <c r="FW540" s="207"/>
      <c r="FX540" s="207"/>
      <c r="FY540" s="207"/>
      <c r="FZ540" s="207"/>
      <c r="GA540" s="207"/>
      <c r="GB540" s="207"/>
      <c r="GC540" s="207"/>
      <c r="GD540" s="207"/>
      <c r="GE540" s="207"/>
      <c r="GF540" s="207"/>
      <c r="GG540" s="207"/>
      <c r="GH540" s="207"/>
      <c r="GI540" s="207"/>
      <c r="GJ540" s="207"/>
      <c r="GK540" s="207"/>
      <c r="GL540" s="207"/>
      <c r="GM540" s="207"/>
      <c r="GN540" s="207"/>
      <c r="GO540" s="207"/>
      <c r="GP540" s="207"/>
      <c r="GQ540" s="207"/>
      <c r="GR540" s="207"/>
      <c r="GS540" s="207"/>
      <c r="GT540" s="207"/>
      <c r="GU540" s="207"/>
      <c r="GV540" s="207"/>
      <c r="GW540" s="207"/>
      <c r="GX540" s="207"/>
      <c r="GY540" s="207"/>
      <c r="GZ540" s="207"/>
      <c r="HA540" s="207"/>
      <c r="HB540" s="207"/>
      <c r="HC540" s="207"/>
      <c r="HD540" s="207"/>
      <c r="HE540" s="207"/>
      <c r="HF540" s="207"/>
      <c r="HG540" s="207"/>
      <c r="HH540" s="207"/>
      <c r="HI540" s="207"/>
      <c r="HJ540" s="207"/>
      <c r="HK540" s="207"/>
      <c r="HL540" s="207"/>
      <c r="HM540" s="207"/>
      <c r="HN540" s="207"/>
      <c r="HO540" s="207"/>
      <c r="HP540" s="207"/>
      <c r="HQ540" s="207"/>
      <c r="HR540" s="207"/>
      <c r="HS540" s="207"/>
      <c r="HT540" s="207"/>
      <c r="HU540" s="207"/>
      <c r="HV540" s="207"/>
      <c r="HW540" s="207"/>
      <c r="HX540" s="207"/>
      <c r="HY540" s="207"/>
      <c r="HZ540" s="207"/>
    </row>
    <row r="541" spans="1:5" ht="15.75" customHeight="1">
      <c r="A541" s="230" t="s">
        <v>473</v>
      </c>
      <c r="B541" s="229">
        <f>SUM(B542:B554)</f>
        <v>685</v>
      </c>
      <c r="C541" s="232">
        <f>SUM(C542:C554)</f>
        <v>470</v>
      </c>
      <c r="D541" s="226">
        <f t="shared" si="8"/>
        <v>-215</v>
      </c>
      <c r="E541" s="227">
        <f>D541/B541*100</f>
        <v>-31.386861313868614</v>
      </c>
    </row>
    <row r="542" spans="1:5" ht="15.75" customHeight="1">
      <c r="A542" s="230" t="s">
        <v>107</v>
      </c>
      <c r="B542" s="229"/>
      <c r="C542" s="234"/>
      <c r="D542" s="226">
        <f t="shared" si="8"/>
        <v>0</v>
      </c>
      <c r="E542" s="227"/>
    </row>
    <row r="543" spans="1:5" ht="15.75" customHeight="1">
      <c r="A543" s="230" t="s">
        <v>108</v>
      </c>
      <c r="B543" s="229"/>
      <c r="C543" s="234"/>
      <c r="D543" s="226">
        <f t="shared" si="8"/>
        <v>0</v>
      </c>
      <c r="E543" s="227"/>
    </row>
    <row r="544" spans="1:5" ht="15.75" customHeight="1">
      <c r="A544" s="230" t="s">
        <v>109</v>
      </c>
      <c r="B544" s="229"/>
      <c r="C544" s="234"/>
      <c r="D544" s="226">
        <f t="shared" si="8"/>
        <v>0</v>
      </c>
      <c r="E544" s="227"/>
    </row>
    <row r="545" spans="1:5" ht="15.75" customHeight="1">
      <c r="A545" s="230" t="s">
        <v>474</v>
      </c>
      <c r="B545" s="229"/>
      <c r="C545" s="234">
        <v>5</v>
      </c>
      <c r="D545" s="226">
        <f t="shared" si="8"/>
        <v>5</v>
      </c>
      <c r="E545" s="227"/>
    </row>
    <row r="546" spans="1:5" ht="15.75" customHeight="1">
      <c r="A546" s="230" t="s">
        <v>475</v>
      </c>
      <c r="B546" s="229"/>
      <c r="C546" s="234"/>
      <c r="D546" s="226">
        <f t="shared" si="8"/>
        <v>0</v>
      </c>
      <c r="E546" s="227"/>
    </row>
    <row r="547" spans="1:5" ht="15.75" customHeight="1">
      <c r="A547" s="230" t="s">
        <v>476</v>
      </c>
      <c r="B547" s="229"/>
      <c r="C547" s="234"/>
      <c r="D547" s="226">
        <f t="shared" si="8"/>
        <v>0</v>
      </c>
      <c r="E547" s="227"/>
    </row>
    <row r="548" spans="1:5" ht="15.75" customHeight="1">
      <c r="A548" s="230" t="s">
        <v>477</v>
      </c>
      <c r="B548" s="229"/>
      <c r="C548" s="234"/>
      <c r="D548" s="226">
        <f t="shared" si="8"/>
        <v>0</v>
      </c>
      <c r="E548" s="227"/>
    </row>
    <row r="549" spans="1:5" ht="15.75" customHeight="1">
      <c r="A549" s="230" t="s">
        <v>150</v>
      </c>
      <c r="B549" s="229"/>
      <c r="C549" s="234"/>
      <c r="D549" s="226">
        <f t="shared" si="8"/>
        <v>0</v>
      </c>
      <c r="E549" s="227"/>
    </row>
    <row r="550" spans="1:5" ht="15.75" customHeight="1">
      <c r="A550" s="230" t="s">
        <v>478</v>
      </c>
      <c r="B550" s="229">
        <v>412</v>
      </c>
      <c r="C550" s="234">
        <v>465</v>
      </c>
      <c r="D550" s="226">
        <f t="shared" si="8"/>
        <v>53</v>
      </c>
      <c r="E550" s="227">
        <f>D550/B550*100</f>
        <v>12.864077669902912</v>
      </c>
    </row>
    <row r="551" spans="1:5" ht="15.75" customHeight="1">
      <c r="A551" s="230" t="s">
        <v>479</v>
      </c>
      <c r="B551" s="229"/>
      <c r="C551" s="234"/>
      <c r="D551" s="226">
        <f t="shared" si="8"/>
        <v>0</v>
      </c>
      <c r="E551" s="227"/>
    </row>
    <row r="552" spans="1:5" ht="15.75" customHeight="1">
      <c r="A552" s="230" t="s">
        <v>480</v>
      </c>
      <c r="B552" s="229"/>
      <c r="C552" s="234"/>
      <c r="D552" s="226">
        <f t="shared" si="8"/>
        <v>0</v>
      </c>
      <c r="E552" s="227"/>
    </row>
    <row r="553" spans="1:5" ht="15.75" customHeight="1">
      <c r="A553" s="230" t="s">
        <v>481</v>
      </c>
      <c r="B553" s="229"/>
      <c r="C553" s="234"/>
      <c r="D553" s="226">
        <f t="shared" si="8"/>
        <v>0</v>
      </c>
      <c r="E553" s="227"/>
    </row>
    <row r="554" spans="1:5" ht="15.75" customHeight="1">
      <c r="A554" s="230" t="s">
        <v>482</v>
      </c>
      <c r="B554" s="229">
        <v>273</v>
      </c>
      <c r="C554" s="234"/>
      <c r="D554" s="226">
        <f t="shared" si="8"/>
        <v>-273</v>
      </c>
      <c r="E554" s="227">
        <f>D554/B554*100</f>
        <v>-100</v>
      </c>
    </row>
    <row r="555" spans="1:5" ht="15.75" customHeight="1">
      <c r="A555" s="230" t="s">
        <v>483</v>
      </c>
      <c r="B555" s="229">
        <f>SUM(B556:B565)</f>
        <v>663</v>
      </c>
      <c r="C555" s="232">
        <f>SUM(C556:C565)</f>
        <v>735</v>
      </c>
      <c r="D555" s="226">
        <f t="shared" si="8"/>
        <v>72</v>
      </c>
      <c r="E555" s="227">
        <f>D555/B555*100</f>
        <v>10.85972850678733</v>
      </c>
    </row>
    <row r="556" spans="1:5" ht="15.75" customHeight="1">
      <c r="A556" s="230" t="s">
        <v>107</v>
      </c>
      <c r="B556" s="229">
        <v>147</v>
      </c>
      <c r="C556" s="234">
        <v>231</v>
      </c>
      <c r="D556" s="226">
        <f t="shared" si="8"/>
        <v>84</v>
      </c>
      <c r="E556" s="227">
        <f>D556/B556*100</f>
        <v>57.14285714285714</v>
      </c>
    </row>
    <row r="557" spans="1:5" ht="15.75" customHeight="1">
      <c r="A557" s="230" t="s">
        <v>108</v>
      </c>
      <c r="B557" s="229"/>
      <c r="C557" s="234"/>
      <c r="D557" s="226">
        <f t="shared" si="8"/>
        <v>0</v>
      </c>
      <c r="E557" s="227"/>
    </row>
    <row r="558" spans="1:5" ht="15.75" customHeight="1">
      <c r="A558" s="230" t="s">
        <v>109</v>
      </c>
      <c r="B558" s="229"/>
      <c r="C558" s="234"/>
      <c r="D558" s="226">
        <f t="shared" si="8"/>
        <v>0</v>
      </c>
      <c r="E558" s="227"/>
    </row>
    <row r="559" spans="1:5" ht="15.75" customHeight="1">
      <c r="A559" s="230" t="s">
        <v>484</v>
      </c>
      <c r="B559" s="229">
        <v>12</v>
      </c>
      <c r="C559" s="234">
        <v>12</v>
      </c>
      <c r="D559" s="226">
        <f t="shared" si="8"/>
        <v>0</v>
      </c>
      <c r="E559" s="227">
        <f>D559/B559*100</f>
        <v>0</v>
      </c>
    </row>
    <row r="560" spans="1:5" ht="15.75" customHeight="1">
      <c r="A560" s="230" t="s">
        <v>485</v>
      </c>
      <c r="B560" s="229"/>
      <c r="C560" s="234"/>
      <c r="D560" s="226">
        <f t="shared" si="8"/>
        <v>0</v>
      </c>
      <c r="E560" s="227"/>
    </row>
    <row r="561" spans="1:5" ht="15.75" customHeight="1">
      <c r="A561" s="230" t="s">
        <v>486</v>
      </c>
      <c r="B561" s="229"/>
      <c r="C561" s="234"/>
      <c r="D561" s="226">
        <f t="shared" si="8"/>
        <v>0</v>
      </c>
      <c r="E561" s="227"/>
    </row>
    <row r="562" spans="1:5" ht="15.75" customHeight="1">
      <c r="A562" s="230" t="s">
        <v>487</v>
      </c>
      <c r="B562" s="229">
        <v>50</v>
      </c>
      <c r="C562" s="234"/>
      <c r="D562" s="226">
        <f t="shared" si="8"/>
        <v>-50</v>
      </c>
      <c r="E562" s="227">
        <f>D562/B562*100</f>
        <v>-100</v>
      </c>
    </row>
    <row r="563" spans="1:5" ht="15.75" customHeight="1">
      <c r="A563" s="230" t="s">
        <v>488</v>
      </c>
      <c r="B563" s="229">
        <v>402</v>
      </c>
      <c r="C563" s="234">
        <v>436</v>
      </c>
      <c r="D563" s="226">
        <f t="shared" si="8"/>
        <v>34</v>
      </c>
      <c r="E563" s="227">
        <f>D563/B563*100</f>
        <v>8.45771144278607</v>
      </c>
    </row>
    <row r="564" spans="1:5" ht="15.75" customHeight="1">
      <c r="A564" s="230" t="s">
        <v>489</v>
      </c>
      <c r="B564" s="229"/>
      <c r="C564" s="234"/>
      <c r="D564" s="226">
        <f t="shared" si="8"/>
        <v>0</v>
      </c>
      <c r="E564" s="227"/>
    </row>
    <row r="565" spans="1:5" ht="15.75" customHeight="1">
      <c r="A565" s="230" t="s">
        <v>490</v>
      </c>
      <c r="B565" s="229">
        <v>52</v>
      </c>
      <c r="C565" s="234">
        <v>56</v>
      </c>
      <c r="D565" s="226">
        <f t="shared" si="8"/>
        <v>4</v>
      </c>
      <c r="E565" s="227">
        <f>D565/B565*100</f>
        <v>7.6923076923076925</v>
      </c>
    </row>
    <row r="566" spans="1:5" ht="15.75" customHeight="1">
      <c r="A566" s="230" t="s">
        <v>491</v>
      </c>
      <c r="B566" s="229">
        <v>0</v>
      </c>
      <c r="C566" s="234"/>
      <c r="D566" s="226">
        <f t="shared" si="8"/>
        <v>0</v>
      </c>
      <c r="E566" s="227"/>
    </row>
    <row r="567" spans="1:5" ht="15.75" customHeight="1">
      <c r="A567" s="230" t="s">
        <v>492</v>
      </c>
      <c r="B567" s="229">
        <v>0</v>
      </c>
      <c r="C567" s="234"/>
      <c r="D567" s="226">
        <f t="shared" si="8"/>
        <v>0</v>
      </c>
      <c r="E567" s="227"/>
    </row>
    <row r="568" spans="1:5" ht="15.75" customHeight="1">
      <c r="A568" s="230" t="s">
        <v>493</v>
      </c>
      <c r="B568" s="229">
        <f>SUM(B569:B576)</f>
        <v>9360</v>
      </c>
      <c r="C568" s="232">
        <f>SUM(C569:C576)</f>
        <v>10081</v>
      </c>
      <c r="D568" s="226">
        <f t="shared" si="8"/>
        <v>721</v>
      </c>
      <c r="E568" s="227">
        <f>D568/B568*100</f>
        <v>7.702991452991453</v>
      </c>
    </row>
    <row r="569" spans="1:5" ht="15.75" customHeight="1">
      <c r="A569" s="230" t="s">
        <v>494</v>
      </c>
      <c r="B569" s="229">
        <v>131</v>
      </c>
      <c r="C569" s="234">
        <v>85</v>
      </c>
      <c r="D569" s="226">
        <f t="shared" si="8"/>
        <v>-46</v>
      </c>
      <c r="E569" s="227">
        <f>D569/B569*100</f>
        <v>-35.11450381679389</v>
      </c>
    </row>
    <row r="570" spans="1:5" ht="15.75" customHeight="1">
      <c r="A570" s="230" t="s">
        <v>495</v>
      </c>
      <c r="B570" s="229"/>
      <c r="C570" s="234"/>
      <c r="D570" s="226">
        <f t="shared" si="8"/>
        <v>0</v>
      </c>
      <c r="E570" s="227"/>
    </row>
    <row r="571" spans="1:5" ht="15.75" customHeight="1">
      <c r="A571" s="230" t="s">
        <v>496</v>
      </c>
      <c r="B571" s="229">
        <v>181</v>
      </c>
      <c r="C571" s="234">
        <v>307</v>
      </c>
      <c r="D571" s="226">
        <f t="shared" si="8"/>
        <v>126</v>
      </c>
      <c r="E571" s="227">
        <f>D571/B571*100</f>
        <v>69.61325966850829</v>
      </c>
    </row>
    <row r="572" spans="1:5" ht="15.75" customHeight="1">
      <c r="A572" s="230" t="s">
        <v>497</v>
      </c>
      <c r="B572" s="229"/>
      <c r="C572" s="234"/>
      <c r="D572" s="226">
        <f t="shared" si="8"/>
        <v>0</v>
      </c>
      <c r="E572" s="227"/>
    </row>
    <row r="573" spans="1:5" ht="15.75" customHeight="1">
      <c r="A573" s="230" t="s">
        <v>498</v>
      </c>
      <c r="B573" s="229">
        <v>4316</v>
      </c>
      <c r="C573" s="234">
        <v>3800</v>
      </c>
      <c r="D573" s="226">
        <f t="shared" si="8"/>
        <v>-516</v>
      </c>
      <c r="E573" s="227">
        <f>D573/B573*100</f>
        <v>-11.955514365152919</v>
      </c>
    </row>
    <row r="574" spans="1:5" ht="15.75" customHeight="1">
      <c r="A574" s="230" t="s">
        <v>499</v>
      </c>
      <c r="B574" s="229">
        <v>80</v>
      </c>
      <c r="C574" s="234">
        <v>300</v>
      </c>
      <c r="D574" s="226">
        <f t="shared" si="8"/>
        <v>220</v>
      </c>
      <c r="E574" s="227">
        <f>D574/B574*100</f>
        <v>275</v>
      </c>
    </row>
    <row r="575" spans="1:5" ht="15.75" customHeight="1">
      <c r="A575" s="230" t="s">
        <v>500</v>
      </c>
      <c r="B575" s="229">
        <v>2405</v>
      </c>
      <c r="C575" s="234">
        <v>2797</v>
      </c>
      <c r="D575" s="226">
        <f t="shared" si="8"/>
        <v>392</v>
      </c>
      <c r="E575" s="227">
        <f>D575/B575*100</f>
        <v>16.2993762993763</v>
      </c>
    </row>
    <row r="576" spans="1:5" ht="15.75" customHeight="1">
      <c r="A576" s="230" t="s">
        <v>501</v>
      </c>
      <c r="B576" s="229">
        <v>2247</v>
      </c>
      <c r="C576" s="234">
        <v>2792</v>
      </c>
      <c r="D576" s="226">
        <f t="shared" si="8"/>
        <v>545</v>
      </c>
      <c r="E576" s="227">
        <f>D576/B576*100</f>
        <v>24.254561637739208</v>
      </c>
    </row>
    <row r="577" spans="1:5" ht="15.75" customHeight="1">
      <c r="A577" s="230" t="s">
        <v>502</v>
      </c>
      <c r="B577" s="229">
        <f>SUM(B578:B580)</f>
        <v>0</v>
      </c>
      <c r="C577" s="234"/>
      <c r="D577" s="226">
        <f t="shared" si="8"/>
        <v>0</v>
      </c>
      <c r="E577" s="227"/>
    </row>
    <row r="578" spans="1:5" ht="15.75" customHeight="1">
      <c r="A578" s="230" t="s">
        <v>503</v>
      </c>
      <c r="B578" s="229">
        <v>0</v>
      </c>
      <c r="C578" s="234"/>
      <c r="D578" s="226">
        <f t="shared" si="8"/>
        <v>0</v>
      </c>
      <c r="E578" s="227"/>
    </row>
    <row r="579" spans="1:5" ht="15.75" customHeight="1">
      <c r="A579" s="230" t="s">
        <v>504</v>
      </c>
      <c r="B579" s="229">
        <v>0</v>
      </c>
      <c r="C579" s="234"/>
      <c r="D579" s="226">
        <f t="shared" si="8"/>
        <v>0</v>
      </c>
      <c r="E579" s="227"/>
    </row>
    <row r="580" spans="1:5" ht="15.75" customHeight="1">
      <c r="A580" s="230" t="s">
        <v>505</v>
      </c>
      <c r="B580" s="229">
        <v>0</v>
      </c>
      <c r="C580" s="234"/>
      <c r="D580" s="226">
        <f t="shared" si="8"/>
        <v>0</v>
      </c>
      <c r="E580" s="227"/>
    </row>
    <row r="581" spans="1:5" ht="15.75" customHeight="1">
      <c r="A581" s="230" t="s">
        <v>506</v>
      </c>
      <c r="B581" s="229">
        <f>SUM(B582:B590)</f>
        <v>2782</v>
      </c>
      <c r="C581" s="232">
        <f>SUM(C582:C590)</f>
        <v>1673</v>
      </c>
      <c r="D581" s="226">
        <f aca="true" t="shared" si="9" ref="D581:D644">C581-B581</f>
        <v>-1109</v>
      </c>
      <c r="E581" s="227">
        <f>D581/B581*100</f>
        <v>-39.86340762041697</v>
      </c>
    </row>
    <row r="582" spans="1:5" ht="15.75" customHeight="1">
      <c r="A582" s="230" t="s">
        <v>507</v>
      </c>
      <c r="B582" s="229"/>
      <c r="C582" s="234"/>
      <c r="D582" s="226">
        <f t="shared" si="9"/>
        <v>0</v>
      </c>
      <c r="E582" s="227"/>
    </row>
    <row r="583" spans="1:5" ht="15.75" customHeight="1">
      <c r="A583" s="230" t="s">
        <v>508</v>
      </c>
      <c r="B583" s="229">
        <v>385</v>
      </c>
      <c r="C583" s="234">
        <v>385</v>
      </c>
      <c r="D583" s="226">
        <f t="shared" si="9"/>
        <v>0</v>
      </c>
      <c r="E583" s="227">
        <f>D583/B583*100</f>
        <v>0</v>
      </c>
    </row>
    <row r="584" spans="1:5" ht="15.75" customHeight="1">
      <c r="A584" s="230" t="s">
        <v>509</v>
      </c>
      <c r="B584" s="229"/>
      <c r="C584" s="234"/>
      <c r="D584" s="226">
        <f t="shared" si="9"/>
        <v>0</v>
      </c>
      <c r="E584" s="227"/>
    </row>
    <row r="585" spans="1:5" ht="15.75" customHeight="1">
      <c r="A585" s="230" t="s">
        <v>510</v>
      </c>
      <c r="B585" s="229">
        <v>989</v>
      </c>
      <c r="C585" s="234">
        <v>1288</v>
      </c>
      <c r="D585" s="226">
        <f t="shared" si="9"/>
        <v>299</v>
      </c>
      <c r="E585" s="227">
        <f>D585/B585*100</f>
        <v>30.23255813953488</v>
      </c>
    </row>
    <row r="586" spans="1:5" ht="15.75" customHeight="1">
      <c r="A586" s="230" t="s">
        <v>511</v>
      </c>
      <c r="B586" s="229"/>
      <c r="C586" s="234"/>
      <c r="D586" s="226">
        <f t="shared" si="9"/>
        <v>0</v>
      </c>
      <c r="E586" s="227"/>
    </row>
    <row r="587" spans="1:5" ht="15.75" customHeight="1">
      <c r="A587" s="230" t="s">
        <v>512</v>
      </c>
      <c r="B587" s="229"/>
      <c r="C587" s="234"/>
      <c r="D587" s="226">
        <f t="shared" si="9"/>
        <v>0</v>
      </c>
      <c r="E587" s="227"/>
    </row>
    <row r="588" spans="1:5" ht="15.75" customHeight="1">
      <c r="A588" s="230" t="s">
        <v>513</v>
      </c>
      <c r="B588" s="229"/>
      <c r="C588" s="234"/>
      <c r="D588" s="226">
        <f t="shared" si="9"/>
        <v>0</v>
      </c>
      <c r="E588" s="227"/>
    </row>
    <row r="589" spans="1:5" ht="15.75" customHeight="1">
      <c r="A589" s="230" t="s">
        <v>514</v>
      </c>
      <c r="B589" s="229"/>
      <c r="C589" s="234"/>
      <c r="D589" s="226">
        <f t="shared" si="9"/>
        <v>0</v>
      </c>
      <c r="E589" s="227"/>
    </row>
    <row r="590" spans="1:5" ht="15.75" customHeight="1">
      <c r="A590" s="230" t="s">
        <v>515</v>
      </c>
      <c r="B590" s="229">
        <v>1408</v>
      </c>
      <c r="C590" s="234"/>
      <c r="D590" s="226">
        <f t="shared" si="9"/>
        <v>-1408</v>
      </c>
      <c r="E590" s="227">
        <f>D590/B590*100</f>
        <v>-100</v>
      </c>
    </row>
    <row r="591" spans="1:5" ht="15.75" customHeight="1">
      <c r="A591" s="230" t="s">
        <v>516</v>
      </c>
      <c r="B591" s="229">
        <f>SUM(B592:B598)</f>
        <v>846</v>
      </c>
      <c r="C591" s="232">
        <f>SUM(C592:C598)</f>
        <v>888</v>
      </c>
      <c r="D591" s="226">
        <f t="shared" si="9"/>
        <v>42</v>
      </c>
      <c r="E591" s="227">
        <f>D591/B591*100</f>
        <v>4.964539007092199</v>
      </c>
    </row>
    <row r="592" spans="1:5" ht="15.75" customHeight="1">
      <c r="A592" s="230" t="s">
        <v>517</v>
      </c>
      <c r="B592" s="229">
        <v>700</v>
      </c>
      <c r="C592" s="234">
        <v>800</v>
      </c>
      <c r="D592" s="226">
        <f t="shared" si="9"/>
        <v>100</v>
      </c>
      <c r="E592" s="227">
        <f>D592/B592*100</f>
        <v>14.285714285714285</v>
      </c>
    </row>
    <row r="593" spans="1:5" ht="15.75" customHeight="1">
      <c r="A593" s="230" t="s">
        <v>518</v>
      </c>
      <c r="B593" s="229">
        <v>41</v>
      </c>
      <c r="C593" s="234">
        <v>40</v>
      </c>
      <c r="D593" s="226">
        <f t="shared" si="9"/>
        <v>-1</v>
      </c>
      <c r="E593" s="227">
        <f>D593/B593*100</f>
        <v>-2.4390243902439024</v>
      </c>
    </row>
    <row r="594" spans="1:5" ht="15.75" customHeight="1">
      <c r="A594" s="230" t="s">
        <v>519</v>
      </c>
      <c r="B594" s="229"/>
      <c r="C594" s="234">
        <v>16</v>
      </c>
      <c r="D594" s="226">
        <f t="shared" si="9"/>
        <v>16</v>
      </c>
      <c r="E594" s="227"/>
    </row>
    <row r="595" spans="1:5" ht="15.75" customHeight="1">
      <c r="A595" s="230" t="s">
        <v>520</v>
      </c>
      <c r="B595" s="229"/>
      <c r="C595" s="234"/>
      <c r="D595" s="226">
        <f t="shared" si="9"/>
        <v>0</v>
      </c>
      <c r="E595" s="227"/>
    </row>
    <row r="596" spans="1:5" ht="15.75" customHeight="1">
      <c r="A596" s="230" t="s">
        <v>521</v>
      </c>
      <c r="B596" s="229">
        <v>56</v>
      </c>
      <c r="C596" s="234">
        <v>32</v>
      </c>
      <c r="D596" s="226">
        <f t="shared" si="9"/>
        <v>-24</v>
      </c>
      <c r="E596" s="227">
        <f>D596/B596*100</f>
        <v>-42.857142857142854</v>
      </c>
    </row>
    <row r="597" spans="1:5" ht="15.75" customHeight="1">
      <c r="A597" s="230" t="s">
        <v>522</v>
      </c>
      <c r="B597" s="229"/>
      <c r="C597" s="234"/>
      <c r="D597" s="226">
        <f t="shared" si="9"/>
        <v>0</v>
      </c>
      <c r="E597" s="227"/>
    </row>
    <row r="598" spans="1:5" ht="15.75" customHeight="1">
      <c r="A598" s="230" t="s">
        <v>523</v>
      </c>
      <c r="B598" s="229">
        <v>49</v>
      </c>
      <c r="C598" s="234"/>
      <c r="D598" s="226">
        <f t="shared" si="9"/>
        <v>-49</v>
      </c>
      <c r="E598" s="227">
        <f>D598/B598*100</f>
        <v>-100</v>
      </c>
    </row>
    <row r="599" spans="1:5" ht="15.75" customHeight="1">
      <c r="A599" s="230" t="s">
        <v>524</v>
      </c>
      <c r="B599" s="229">
        <f>SUM(B600:B604)</f>
        <v>23</v>
      </c>
      <c r="C599" s="232">
        <f>SUM(C600:C604)</f>
        <v>30</v>
      </c>
      <c r="D599" s="226">
        <f t="shared" si="9"/>
        <v>7</v>
      </c>
      <c r="E599" s="227">
        <f>D599/B599*100</f>
        <v>30.434782608695656</v>
      </c>
    </row>
    <row r="600" spans="1:5" ht="15.75" customHeight="1">
      <c r="A600" s="230" t="s">
        <v>525</v>
      </c>
      <c r="B600" s="229">
        <v>23</v>
      </c>
      <c r="C600" s="234">
        <v>30</v>
      </c>
      <c r="D600" s="226">
        <f t="shared" si="9"/>
        <v>7</v>
      </c>
      <c r="E600" s="227">
        <f>D600/B600*100</f>
        <v>30.434782608695656</v>
      </c>
    </row>
    <row r="601" spans="1:5" ht="15.75" customHeight="1">
      <c r="A601" s="230" t="s">
        <v>526</v>
      </c>
      <c r="B601" s="229"/>
      <c r="C601" s="234"/>
      <c r="D601" s="226">
        <f t="shared" si="9"/>
        <v>0</v>
      </c>
      <c r="E601" s="227"/>
    </row>
    <row r="602" spans="1:5" ht="15.75" customHeight="1">
      <c r="A602" s="230" t="s">
        <v>527</v>
      </c>
      <c r="B602" s="229"/>
      <c r="C602" s="234"/>
      <c r="D602" s="226">
        <f t="shared" si="9"/>
        <v>0</v>
      </c>
      <c r="E602" s="227"/>
    </row>
    <row r="603" spans="1:5" ht="15.75" customHeight="1">
      <c r="A603" s="230" t="s">
        <v>528</v>
      </c>
      <c r="B603" s="229"/>
      <c r="C603" s="234"/>
      <c r="D603" s="226">
        <f t="shared" si="9"/>
        <v>0</v>
      </c>
      <c r="E603" s="227"/>
    </row>
    <row r="604" spans="1:5" ht="15.75" customHeight="1">
      <c r="A604" s="230" t="s">
        <v>529</v>
      </c>
      <c r="B604" s="229"/>
      <c r="C604" s="234"/>
      <c r="D604" s="226">
        <f t="shared" si="9"/>
        <v>0</v>
      </c>
      <c r="E604" s="227"/>
    </row>
    <row r="605" spans="1:5" ht="15.75" customHeight="1">
      <c r="A605" s="230" t="s">
        <v>530</v>
      </c>
      <c r="B605" s="229">
        <f>SUM(B606:B611)</f>
        <v>1518</v>
      </c>
      <c r="C605" s="232">
        <f>SUM(C606:C611)</f>
        <v>492</v>
      </c>
      <c r="D605" s="226">
        <f t="shared" si="9"/>
        <v>-1026</v>
      </c>
      <c r="E605" s="227">
        <f>D605/B605*100</f>
        <v>-67.58893280632411</v>
      </c>
    </row>
    <row r="606" spans="1:5" ht="15.75" customHeight="1">
      <c r="A606" s="230" t="s">
        <v>531</v>
      </c>
      <c r="B606" s="229">
        <v>1100</v>
      </c>
      <c r="C606" s="234"/>
      <c r="D606" s="226">
        <f t="shared" si="9"/>
        <v>-1100</v>
      </c>
      <c r="E606" s="227">
        <f>D606/B606*100</f>
        <v>-100</v>
      </c>
    </row>
    <row r="607" spans="1:5" ht="15.75" customHeight="1">
      <c r="A607" s="230" t="s">
        <v>532</v>
      </c>
      <c r="B607" s="229">
        <v>399</v>
      </c>
      <c r="C607" s="234">
        <v>469</v>
      </c>
      <c r="D607" s="226">
        <f t="shared" si="9"/>
        <v>70</v>
      </c>
      <c r="E607" s="227">
        <f>D607/B607*100</f>
        <v>17.543859649122805</v>
      </c>
    </row>
    <row r="608" spans="1:5" ht="15.75" customHeight="1">
      <c r="A608" s="230" t="s">
        <v>533</v>
      </c>
      <c r="B608" s="229"/>
      <c r="C608" s="234"/>
      <c r="D608" s="226">
        <f t="shared" si="9"/>
        <v>0</v>
      </c>
      <c r="E608" s="227"/>
    </row>
    <row r="609" spans="1:5" ht="15.75" customHeight="1">
      <c r="A609" s="230" t="s">
        <v>534</v>
      </c>
      <c r="B609" s="229">
        <v>19</v>
      </c>
      <c r="C609" s="234">
        <v>23</v>
      </c>
      <c r="D609" s="226">
        <f t="shared" si="9"/>
        <v>4</v>
      </c>
      <c r="E609" s="227">
        <f>D609/B609*100</f>
        <v>21.052631578947366</v>
      </c>
    </row>
    <row r="610" spans="1:5" ht="15.75" customHeight="1">
      <c r="A610" s="230" t="s">
        <v>535</v>
      </c>
      <c r="B610" s="229"/>
      <c r="C610" s="234"/>
      <c r="D610" s="226">
        <f t="shared" si="9"/>
        <v>0</v>
      </c>
      <c r="E610" s="227"/>
    </row>
    <row r="611" spans="1:5" ht="15.75" customHeight="1">
      <c r="A611" s="230" t="s">
        <v>536</v>
      </c>
      <c r="B611" s="229"/>
      <c r="C611" s="234"/>
      <c r="D611" s="226">
        <f t="shared" si="9"/>
        <v>0</v>
      </c>
      <c r="E611" s="227"/>
    </row>
    <row r="612" spans="1:5" ht="15.75" customHeight="1">
      <c r="A612" s="230" t="s">
        <v>537</v>
      </c>
      <c r="B612" s="229">
        <f>SUM(B613:B620)</f>
        <v>110</v>
      </c>
      <c r="C612" s="232">
        <f>SUM(C613:C620)</f>
        <v>160</v>
      </c>
      <c r="D612" s="226">
        <f t="shared" si="9"/>
        <v>50</v>
      </c>
      <c r="E612" s="227">
        <f>D612/B612*100</f>
        <v>45.45454545454545</v>
      </c>
    </row>
    <row r="613" spans="1:5" ht="15.75" customHeight="1">
      <c r="A613" s="230" t="s">
        <v>107</v>
      </c>
      <c r="B613" s="229">
        <v>56</v>
      </c>
      <c r="C613" s="234">
        <v>61</v>
      </c>
      <c r="D613" s="226">
        <f t="shared" si="9"/>
        <v>5</v>
      </c>
      <c r="E613" s="227">
        <f>D613/B613*100</f>
        <v>8.928571428571429</v>
      </c>
    </row>
    <row r="614" spans="1:5" ht="15.75" customHeight="1">
      <c r="A614" s="230" t="s">
        <v>108</v>
      </c>
      <c r="B614" s="229"/>
      <c r="C614" s="234"/>
      <c r="D614" s="226">
        <f t="shared" si="9"/>
        <v>0</v>
      </c>
      <c r="E614" s="227"/>
    </row>
    <row r="615" spans="1:5" ht="15.75" customHeight="1">
      <c r="A615" s="230" t="s">
        <v>109</v>
      </c>
      <c r="B615" s="229"/>
      <c r="C615" s="234"/>
      <c r="D615" s="226">
        <f t="shared" si="9"/>
        <v>0</v>
      </c>
      <c r="E615" s="227"/>
    </row>
    <row r="616" spans="1:5" ht="15.75" customHeight="1">
      <c r="A616" s="230" t="s">
        <v>538</v>
      </c>
      <c r="B616" s="229">
        <v>1</v>
      </c>
      <c r="C616" s="234">
        <v>1</v>
      </c>
      <c r="D616" s="226">
        <f t="shared" si="9"/>
        <v>0</v>
      </c>
      <c r="E616" s="227">
        <f>D616/B616*100</f>
        <v>0</v>
      </c>
    </row>
    <row r="617" spans="1:5" ht="15.75" customHeight="1">
      <c r="A617" s="230" t="s">
        <v>539</v>
      </c>
      <c r="B617" s="229">
        <v>3</v>
      </c>
      <c r="C617" s="234">
        <v>3</v>
      </c>
      <c r="D617" s="226">
        <f t="shared" si="9"/>
        <v>0</v>
      </c>
      <c r="E617" s="227">
        <f>D617/B617*100</f>
        <v>0</v>
      </c>
    </row>
    <row r="618" spans="1:5" ht="15.75" customHeight="1">
      <c r="A618" s="230" t="s">
        <v>540</v>
      </c>
      <c r="B618" s="229"/>
      <c r="C618" s="234"/>
      <c r="D618" s="226">
        <f t="shared" si="9"/>
        <v>0</v>
      </c>
      <c r="E618" s="227"/>
    </row>
    <row r="619" spans="1:5" ht="15.75" customHeight="1">
      <c r="A619" s="230" t="s">
        <v>541</v>
      </c>
      <c r="B619" s="229"/>
      <c r="C619" s="234">
        <v>34</v>
      </c>
      <c r="D619" s="226">
        <f t="shared" si="9"/>
        <v>34</v>
      </c>
      <c r="E619" s="227"/>
    </row>
    <row r="620" spans="1:5" ht="15.75" customHeight="1">
      <c r="A620" s="230" t="s">
        <v>542</v>
      </c>
      <c r="B620" s="229">
        <v>50</v>
      </c>
      <c r="C620" s="234">
        <v>61</v>
      </c>
      <c r="D620" s="226">
        <f t="shared" si="9"/>
        <v>11</v>
      </c>
      <c r="E620" s="227">
        <f>D620/B620*100</f>
        <v>22</v>
      </c>
    </row>
    <row r="621" spans="1:5" ht="15.75" customHeight="1">
      <c r="A621" s="230" t="s">
        <v>543</v>
      </c>
      <c r="B621" s="229">
        <f>SUM(B622:B625)</f>
        <v>7</v>
      </c>
      <c r="C621" s="232">
        <f>SUM(C622:C625)</f>
        <v>1</v>
      </c>
      <c r="D621" s="226">
        <f t="shared" si="9"/>
        <v>-6</v>
      </c>
      <c r="E621" s="227">
        <f>D621/B621*100</f>
        <v>-85.71428571428571</v>
      </c>
    </row>
    <row r="622" spans="1:5" ht="15.75" customHeight="1">
      <c r="A622" s="230" t="s">
        <v>544</v>
      </c>
      <c r="B622" s="229"/>
      <c r="C622" s="234"/>
      <c r="D622" s="226">
        <f t="shared" si="9"/>
        <v>0</v>
      </c>
      <c r="E622" s="227"/>
    </row>
    <row r="623" spans="1:5" ht="15.75" customHeight="1">
      <c r="A623" s="230" t="s">
        <v>545</v>
      </c>
      <c r="B623" s="229">
        <v>1</v>
      </c>
      <c r="C623" s="234">
        <v>1</v>
      </c>
      <c r="D623" s="226">
        <f t="shared" si="9"/>
        <v>0</v>
      </c>
      <c r="E623" s="227">
        <f>D623/B623*100</f>
        <v>0</v>
      </c>
    </row>
    <row r="624" spans="1:5" ht="15.75" customHeight="1">
      <c r="A624" s="230" t="s">
        <v>546</v>
      </c>
      <c r="B624" s="229"/>
      <c r="C624" s="234"/>
      <c r="D624" s="226">
        <f t="shared" si="9"/>
        <v>0</v>
      </c>
      <c r="E624" s="227"/>
    </row>
    <row r="625" spans="1:5" ht="15.75" customHeight="1">
      <c r="A625" s="230" t="s">
        <v>547</v>
      </c>
      <c r="B625" s="229">
        <v>6</v>
      </c>
      <c r="C625" s="234"/>
      <c r="D625" s="226">
        <f t="shared" si="9"/>
        <v>-6</v>
      </c>
      <c r="E625" s="227">
        <f>D625/B625*100</f>
        <v>-100</v>
      </c>
    </row>
    <row r="626" spans="1:5" ht="15.75" customHeight="1">
      <c r="A626" s="230" t="s">
        <v>548</v>
      </c>
      <c r="B626" s="229">
        <f>SUM(B627:B630)</f>
        <v>0</v>
      </c>
      <c r="C626" s="234"/>
      <c r="D626" s="226">
        <f t="shared" si="9"/>
        <v>0</v>
      </c>
      <c r="E626" s="227"/>
    </row>
    <row r="627" spans="1:5" ht="15.75" customHeight="1">
      <c r="A627" s="230" t="s">
        <v>107</v>
      </c>
      <c r="B627" s="229"/>
      <c r="C627" s="234"/>
      <c r="D627" s="226">
        <f t="shared" si="9"/>
        <v>0</v>
      </c>
      <c r="E627" s="227"/>
    </row>
    <row r="628" spans="1:5" ht="15.75" customHeight="1">
      <c r="A628" s="230" t="s">
        <v>108</v>
      </c>
      <c r="B628" s="229"/>
      <c r="C628" s="234"/>
      <c r="D628" s="226">
        <f t="shared" si="9"/>
        <v>0</v>
      </c>
      <c r="E628" s="227"/>
    </row>
    <row r="629" spans="1:5" ht="15.75" customHeight="1">
      <c r="A629" s="230" t="s">
        <v>109</v>
      </c>
      <c r="B629" s="229"/>
      <c r="C629" s="234"/>
      <c r="D629" s="226">
        <f t="shared" si="9"/>
        <v>0</v>
      </c>
      <c r="E629" s="227"/>
    </row>
    <row r="630" spans="1:5" ht="15.75" customHeight="1">
      <c r="A630" s="230" t="s">
        <v>549</v>
      </c>
      <c r="B630" s="229"/>
      <c r="C630" s="234"/>
      <c r="D630" s="226">
        <f t="shared" si="9"/>
        <v>0</v>
      </c>
      <c r="E630" s="227"/>
    </row>
    <row r="631" spans="1:5" ht="15.75" customHeight="1">
      <c r="A631" s="230" t="s">
        <v>550</v>
      </c>
      <c r="B631" s="229">
        <f>SUM(B632:B633)</f>
        <v>3916</v>
      </c>
      <c r="C631" s="232">
        <f>SUM(C632:C633)</f>
        <v>270</v>
      </c>
      <c r="D631" s="226">
        <f t="shared" si="9"/>
        <v>-3646</v>
      </c>
      <c r="E631" s="227">
        <f aca="true" t="shared" si="10" ref="E631:E637">D631/B631*100</f>
        <v>-93.10520939734423</v>
      </c>
    </row>
    <row r="632" spans="1:5" ht="15.75" customHeight="1">
      <c r="A632" s="230" t="s">
        <v>551</v>
      </c>
      <c r="B632" s="229">
        <v>2759</v>
      </c>
      <c r="C632" s="234">
        <v>150</v>
      </c>
      <c r="D632" s="226">
        <f t="shared" si="9"/>
        <v>-2609</v>
      </c>
      <c r="E632" s="227">
        <f t="shared" si="10"/>
        <v>-94.5632475534614</v>
      </c>
    </row>
    <row r="633" spans="1:5" ht="15.75" customHeight="1">
      <c r="A633" s="230" t="s">
        <v>552</v>
      </c>
      <c r="B633" s="229">
        <v>1157</v>
      </c>
      <c r="C633" s="234">
        <v>120</v>
      </c>
      <c r="D633" s="226">
        <f t="shared" si="9"/>
        <v>-1037</v>
      </c>
      <c r="E633" s="227">
        <f t="shared" si="10"/>
        <v>-89.62834917891098</v>
      </c>
    </row>
    <row r="634" spans="1:5" ht="15.75" customHeight="1">
      <c r="A634" s="230" t="s">
        <v>553</v>
      </c>
      <c r="B634" s="229">
        <f>B635+B636</f>
        <v>143</v>
      </c>
      <c r="C634" s="232">
        <f>SUM(C635:C636)</f>
        <v>11</v>
      </c>
      <c r="D634" s="226">
        <f t="shared" si="9"/>
        <v>-132</v>
      </c>
      <c r="E634" s="227">
        <f t="shared" si="10"/>
        <v>-92.3076923076923</v>
      </c>
    </row>
    <row r="635" spans="1:5" ht="15.75" customHeight="1">
      <c r="A635" s="230" t="s">
        <v>554</v>
      </c>
      <c r="B635" s="229">
        <v>130</v>
      </c>
      <c r="C635" s="234">
        <v>10</v>
      </c>
      <c r="D635" s="226">
        <f t="shared" si="9"/>
        <v>-120</v>
      </c>
      <c r="E635" s="227">
        <f t="shared" si="10"/>
        <v>-92.3076923076923</v>
      </c>
    </row>
    <row r="636" spans="1:5" ht="15.75" customHeight="1">
      <c r="A636" s="230" t="s">
        <v>555</v>
      </c>
      <c r="B636" s="229">
        <v>13</v>
      </c>
      <c r="C636" s="234">
        <v>1</v>
      </c>
      <c r="D636" s="226">
        <f t="shared" si="9"/>
        <v>-12</v>
      </c>
      <c r="E636" s="227">
        <f t="shared" si="10"/>
        <v>-92.3076923076923</v>
      </c>
    </row>
    <row r="637" spans="1:5" ht="15.75" customHeight="1">
      <c r="A637" s="230" t="s">
        <v>556</v>
      </c>
      <c r="B637" s="229">
        <f>SUM(B638:B639)</f>
        <v>586</v>
      </c>
      <c r="C637" s="232">
        <f>SUM(C638:C639)</f>
        <v>320</v>
      </c>
      <c r="D637" s="226">
        <f t="shared" si="9"/>
        <v>-266</v>
      </c>
      <c r="E637" s="227">
        <f t="shared" si="10"/>
        <v>-45.39249146757679</v>
      </c>
    </row>
    <row r="638" spans="1:5" ht="15.75" customHeight="1">
      <c r="A638" s="230" t="s">
        <v>557</v>
      </c>
      <c r="B638" s="229">
        <v>0</v>
      </c>
      <c r="C638" s="234"/>
      <c r="D638" s="226">
        <f t="shared" si="9"/>
        <v>0</v>
      </c>
      <c r="E638" s="227"/>
    </row>
    <row r="639" spans="1:5" ht="15.75" customHeight="1">
      <c r="A639" s="230" t="s">
        <v>558</v>
      </c>
      <c r="B639" s="229">
        <v>586</v>
      </c>
      <c r="C639" s="234">
        <v>320</v>
      </c>
      <c r="D639" s="226">
        <f t="shared" si="9"/>
        <v>-266</v>
      </c>
      <c r="E639" s="227">
        <f>D639/B639*100</f>
        <v>-45.39249146757679</v>
      </c>
    </row>
    <row r="640" spans="1:5" ht="15.75" customHeight="1">
      <c r="A640" s="230" t="s">
        <v>559</v>
      </c>
      <c r="B640" s="229">
        <f>SUM(B641:B642)</f>
        <v>0</v>
      </c>
      <c r="C640" s="234"/>
      <c r="D640" s="226">
        <f t="shared" si="9"/>
        <v>0</v>
      </c>
      <c r="E640" s="227"/>
    </row>
    <row r="641" spans="1:5" ht="15.75" customHeight="1">
      <c r="A641" s="230" t="s">
        <v>560</v>
      </c>
      <c r="B641" s="229">
        <v>0</v>
      </c>
      <c r="C641" s="234"/>
      <c r="D641" s="226">
        <f t="shared" si="9"/>
        <v>0</v>
      </c>
      <c r="E641" s="227"/>
    </row>
    <row r="642" spans="1:5" ht="15.75" customHeight="1">
      <c r="A642" s="230" t="s">
        <v>561</v>
      </c>
      <c r="B642" s="229">
        <v>0</v>
      </c>
      <c r="C642" s="234"/>
      <c r="D642" s="226">
        <f t="shared" si="9"/>
        <v>0</v>
      </c>
      <c r="E642" s="227"/>
    </row>
    <row r="643" spans="1:5" ht="15.75" customHeight="1">
      <c r="A643" s="230" t="s">
        <v>562</v>
      </c>
      <c r="B643" s="229">
        <f>SUM(B644:B645)</f>
        <v>0</v>
      </c>
      <c r="C643" s="234"/>
      <c r="D643" s="226">
        <f t="shared" si="9"/>
        <v>0</v>
      </c>
      <c r="E643" s="227"/>
    </row>
    <row r="644" spans="1:5" ht="15.75" customHeight="1">
      <c r="A644" s="230" t="s">
        <v>563</v>
      </c>
      <c r="B644" s="229">
        <v>0</v>
      </c>
      <c r="C644" s="234"/>
      <c r="D644" s="226">
        <f t="shared" si="9"/>
        <v>0</v>
      </c>
      <c r="E644" s="227"/>
    </row>
    <row r="645" spans="1:5" ht="15.75" customHeight="1">
      <c r="A645" s="230" t="s">
        <v>564</v>
      </c>
      <c r="B645" s="229">
        <v>0</v>
      </c>
      <c r="C645" s="234"/>
      <c r="D645" s="226">
        <f aca="true" t="shared" si="11" ref="D645:D708">C645-B645</f>
        <v>0</v>
      </c>
      <c r="E645" s="227"/>
    </row>
    <row r="646" spans="1:5" ht="15.75" customHeight="1">
      <c r="A646" s="230" t="s">
        <v>565</v>
      </c>
      <c r="B646" s="229">
        <f>SUM(B647:B649)</f>
        <v>2322</v>
      </c>
      <c r="C646" s="232">
        <f>SUM(C647:C649)</f>
        <v>503</v>
      </c>
      <c r="D646" s="226">
        <f t="shared" si="11"/>
        <v>-1819</v>
      </c>
      <c r="E646" s="227">
        <f>D646/B646*100</f>
        <v>-78.33763996554694</v>
      </c>
    </row>
    <row r="647" spans="1:5" ht="15.75" customHeight="1">
      <c r="A647" s="230" t="s">
        <v>566</v>
      </c>
      <c r="B647" s="229"/>
      <c r="C647" s="234"/>
      <c r="D647" s="226">
        <f t="shared" si="11"/>
        <v>0</v>
      </c>
      <c r="E647" s="227"/>
    </row>
    <row r="648" spans="1:5" ht="15.75" customHeight="1">
      <c r="A648" s="230" t="s">
        <v>567</v>
      </c>
      <c r="B648" s="229">
        <v>1871</v>
      </c>
      <c r="C648" s="234">
        <v>83</v>
      </c>
      <c r="D648" s="226">
        <f t="shared" si="11"/>
        <v>-1788</v>
      </c>
      <c r="E648" s="227">
        <f aca="true" t="shared" si="12" ref="E648:E653">D648/B648*100</f>
        <v>-95.56386958845538</v>
      </c>
    </row>
    <row r="649" spans="1:5" ht="15.75" customHeight="1">
      <c r="A649" s="230" t="s">
        <v>568</v>
      </c>
      <c r="B649" s="229">
        <v>451</v>
      </c>
      <c r="C649" s="234">
        <v>420</v>
      </c>
      <c r="D649" s="226">
        <f t="shared" si="11"/>
        <v>-31</v>
      </c>
      <c r="E649" s="227">
        <f t="shared" si="12"/>
        <v>-6.873614190687362</v>
      </c>
    </row>
    <row r="650" spans="1:5" ht="15.75" customHeight="1">
      <c r="A650" s="230" t="s">
        <v>569</v>
      </c>
      <c r="B650" s="229">
        <f>SUM(B651:B654)</f>
        <v>204</v>
      </c>
      <c r="C650" s="232">
        <f>SUM(C651:C654)</f>
        <v>330</v>
      </c>
      <c r="D650" s="226">
        <f t="shared" si="11"/>
        <v>126</v>
      </c>
      <c r="E650" s="227">
        <f t="shared" si="12"/>
        <v>61.76470588235294</v>
      </c>
    </row>
    <row r="651" spans="1:5" ht="15.75" customHeight="1">
      <c r="A651" s="230" t="s">
        <v>570</v>
      </c>
      <c r="B651" s="229">
        <v>78</v>
      </c>
      <c r="C651" s="234">
        <v>88</v>
      </c>
      <c r="D651" s="226">
        <f t="shared" si="11"/>
        <v>10</v>
      </c>
      <c r="E651" s="227">
        <f t="shared" si="12"/>
        <v>12.82051282051282</v>
      </c>
    </row>
    <row r="652" spans="1:5" ht="15.75" customHeight="1">
      <c r="A652" s="230" t="s">
        <v>571</v>
      </c>
      <c r="B652" s="229">
        <v>48</v>
      </c>
      <c r="C652" s="234">
        <v>96</v>
      </c>
      <c r="D652" s="226">
        <f t="shared" si="11"/>
        <v>48</v>
      </c>
      <c r="E652" s="227">
        <f t="shared" si="12"/>
        <v>100</v>
      </c>
    </row>
    <row r="653" spans="1:5" ht="15.75" customHeight="1">
      <c r="A653" s="230" t="s">
        <v>572</v>
      </c>
      <c r="B653" s="229">
        <v>78</v>
      </c>
      <c r="C653" s="234">
        <v>146</v>
      </c>
      <c r="D653" s="226">
        <f t="shared" si="11"/>
        <v>68</v>
      </c>
      <c r="E653" s="227">
        <f t="shared" si="12"/>
        <v>87.17948717948718</v>
      </c>
    </row>
    <row r="654" spans="1:5" ht="15.75" customHeight="1">
      <c r="A654" s="230" t="s">
        <v>573</v>
      </c>
      <c r="B654" s="229"/>
      <c r="C654" s="234"/>
      <c r="D654" s="226">
        <f t="shared" si="11"/>
        <v>0</v>
      </c>
      <c r="E654" s="227"/>
    </row>
    <row r="655" spans="1:5" ht="15.75" customHeight="1">
      <c r="A655" s="230" t="s">
        <v>574</v>
      </c>
      <c r="B655" s="229">
        <v>2</v>
      </c>
      <c r="C655" s="232"/>
      <c r="D655" s="226">
        <f t="shared" si="11"/>
        <v>-2</v>
      </c>
      <c r="E655" s="227">
        <f>D655/B655*100</f>
        <v>-100</v>
      </c>
    </row>
    <row r="656" spans="1:234" s="209" customFormat="1" ht="15.75" customHeight="1">
      <c r="A656" s="231" t="s">
        <v>575</v>
      </c>
      <c r="B656" s="226">
        <f>B657+B662+B675+B679+B708+B691+B694+B698+B726+B713+B719+B723</f>
        <v>9566</v>
      </c>
      <c r="C656" s="232">
        <f>C657+C662+C675+C679+C691+C694+C698+C708+C713+C719+C723+C726</f>
        <v>6711</v>
      </c>
      <c r="D656" s="226">
        <f t="shared" si="11"/>
        <v>-2855</v>
      </c>
      <c r="E656" s="227">
        <f>D656/B656*100</f>
        <v>-29.845285385741168</v>
      </c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207"/>
      <c r="Z656" s="207"/>
      <c r="AA656" s="207"/>
      <c r="AB656" s="207"/>
      <c r="AC656" s="207"/>
      <c r="AD656" s="207"/>
      <c r="AE656" s="207"/>
      <c r="AF656" s="207"/>
      <c r="AG656" s="207"/>
      <c r="AH656" s="207"/>
      <c r="AI656" s="207"/>
      <c r="AJ656" s="207"/>
      <c r="AK656" s="207"/>
      <c r="AL656" s="207"/>
      <c r="AM656" s="207"/>
      <c r="AN656" s="207"/>
      <c r="AO656" s="207"/>
      <c r="AP656" s="207"/>
      <c r="AQ656" s="207"/>
      <c r="AR656" s="207"/>
      <c r="AS656" s="207"/>
      <c r="AT656" s="207"/>
      <c r="AU656" s="207"/>
      <c r="AV656" s="207"/>
      <c r="AW656" s="207"/>
      <c r="AX656" s="207"/>
      <c r="AY656" s="207"/>
      <c r="AZ656" s="207"/>
      <c r="BA656" s="207"/>
      <c r="BB656" s="207"/>
      <c r="BC656" s="207"/>
      <c r="BD656" s="207"/>
      <c r="BE656" s="207"/>
      <c r="BF656" s="207"/>
      <c r="BG656" s="207"/>
      <c r="BH656" s="207"/>
      <c r="BI656" s="207"/>
      <c r="BJ656" s="207"/>
      <c r="BK656" s="207"/>
      <c r="BL656" s="207"/>
      <c r="BM656" s="207"/>
      <c r="BN656" s="207"/>
      <c r="BO656" s="207"/>
      <c r="BP656" s="207"/>
      <c r="BQ656" s="207"/>
      <c r="BR656" s="207"/>
      <c r="BS656" s="207"/>
      <c r="BT656" s="207"/>
      <c r="BU656" s="207"/>
      <c r="BV656" s="207"/>
      <c r="BW656" s="207"/>
      <c r="BX656" s="207"/>
      <c r="BY656" s="207"/>
      <c r="BZ656" s="207"/>
      <c r="CA656" s="207"/>
      <c r="CB656" s="207"/>
      <c r="CC656" s="207"/>
      <c r="CD656" s="207"/>
      <c r="CE656" s="207"/>
      <c r="CF656" s="207"/>
      <c r="CG656" s="207"/>
      <c r="CH656" s="207"/>
      <c r="CI656" s="207"/>
      <c r="CJ656" s="207"/>
      <c r="CK656" s="207"/>
      <c r="CL656" s="207"/>
      <c r="CM656" s="207"/>
      <c r="CN656" s="207"/>
      <c r="CO656" s="207"/>
      <c r="CP656" s="207"/>
      <c r="CQ656" s="207"/>
      <c r="CR656" s="207"/>
      <c r="CS656" s="207"/>
      <c r="CT656" s="207"/>
      <c r="CU656" s="207"/>
      <c r="CV656" s="207"/>
      <c r="CW656" s="207"/>
      <c r="CX656" s="207"/>
      <c r="CY656" s="207"/>
      <c r="CZ656" s="207"/>
      <c r="DA656" s="207"/>
      <c r="DB656" s="207"/>
      <c r="DC656" s="207"/>
      <c r="DD656" s="207"/>
      <c r="DE656" s="207"/>
      <c r="DF656" s="207"/>
      <c r="DG656" s="207"/>
      <c r="DH656" s="207"/>
      <c r="DI656" s="207"/>
      <c r="DJ656" s="207"/>
      <c r="DK656" s="207"/>
      <c r="DL656" s="207"/>
      <c r="DM656" s="207"/>
      <c r="DN656" s="207"/>
      <c r="DO656" s="207"/>
      <c r="DP656" s="207"/>
      <c r="DQ656" s="207"/>
      <c r="DR656" s="207"/>
      <c r="DS656" s="207"/>
      <c r="DT656" s="207"/>
      <c r="DU656" s="207"/>
      <c r="DV656" s="207"/>
      <c r="DW656" s="207"/>
      <c r="DX656" s="207"/>
      <c r="DY656" s="207"/>
      <c r="DZ656" s="207"/>
      <c r="EA656" s="207"/>
      <c r="EB656" s="207"/>
      <c r="EC656" s="207"/>
      <c r="ED656" s="207"/>
      <c r="EE656" s="207"/>
      <c r="EF656" s="207"/>
      <c r="EG656" s="207"/>
      <c r="EH656" s="207"/>
      <c r="EI656" s="207"/>
      <c r="EJ656" s="207"/>
      <c r="EK656" s="207"/>
      <c r="EL656" s="207"/>
      <c r="EM656" s="207"/>
      <c r="EN656" s="207"/>
      <c r="EO656" s="207"/>
      <c r="EP656" s="207"/>
      <c r="EQ656" s="207"/>
      <c r="ER656" s="207"/>
      <c r="ES656" s="207"/>
      <c r="ET656" s="207"/>
      <c r="EU656" s="207"/>
      <c r="EV656" s="207"/>
      <c r="EW656" s="207"/>
      <c r="EX656" s="207"/>
      <c r="EY656" s="207"/>
      <c r="EZ656" s="207"/>
      <c r="FA656" s="207"/>
      <c r="FB656" s="207"/>
      <c r="FC656" s="207"/>
      <c r="FD656" s="207"/>
      <c r="FE656" s="207"/>
      <c r="FF656" s="207"/>
      <c r="FG656" s="207"/>
      <c r="FH656" s="207"/>
      <c r="FI656" s="207"/>
      <c r="FJ656" s="207"/>
      <c r="FK656" s="207"/>
      <c r="FL656" s="207"/>
      <c r="FM656" s="207"/>
      <c r="FN656" s="207"/>
      <c r="FO656" s="207"/>
      <c r="FP656" s="207"/>
      <c r="FQ656" s="207"/>
      <c r="FR656" s="207"/>
      <c r="FS656" s="207"/>
      <c r="FT656" s="207"/>
      <c r="FU656" s="207"/>
      <c r="FV656" s="207"/>
      <c r="FW656" s="207"/>
      <c r="FX656" s="207"/>
      <c r="FY656" s="207"/>
      <c r="FZ656" s="207"/>
      <c r="GA656" s="207"/>
      <c r="GB656" s="207"/>
      <c r="GC656" s="207"/>
      <c r="GD656" s="207"/>
      <c r="GE656" s="207"/>
      <c r="GF656" s="207"/>
      <c r="GG656" s="207"/>
      <c r="GH656" s="207"/>
      <c r="GI656" s="207"/>
      <c r="GJ656" s="207"/>
      <c r="GK656" s="207"/>
      <c r="GL656" s="207"/>
      <c r="GM656" s="207"/>
      <c r="GN656" s="207"/>
      <c r="GO656" s="207"/>
      <c r="GP656" s="207"/>
      <c r="GQ656" s="207"/>
      <c r="GR656" s="207"/>
      <c r="GS656" s="207"/>
      <c r="GT656" s="207"/>
      <c r="GU656" s="207"/>
      <c r="GV656" s="207"/>
      <c r="GW656" s="207"/>
      <c r="GX656" s="207"/>
      <c r="GY656" s="207"/>
      <c r="GZ656" s="207"/>
      <c r="HA656" s="207"/>
      <c r="HB656" s="207"/>
      <c r="HC656" s="207"/>
      <c r="HD656" s="207"/>
      <c r="HE656" s="207"/>
      <c r="HF656" s="207"/>
      <c r="HG656" s="207"/>
      <c r="HH656" s="207"/>
      <c r="HI656" s="207"/>
      <c r="HJ656" s="207"/>
      <c r="HK656" s="207"/>
      <c r="HL656" s="207"/>
      <c r="HM656" s="207"/>
      <c r="HN656" s="207"/>
      <c r="HO656" s="207"/>
      <c r="HP656" s="207"/>
      <c r="HQ656" s="207"/>
      <c r="HR656" s="207"/>
      <c r="HS656" s="207"/>
      <c r="HT656" s="207"/>
      <c r="HU656" s="207"/>
      <c r="HV656" s="207"/>
      <c r="HW656" s="207"/>
      <c r="HX656" s="207"/>
      <c r="HY656" s="207"/>
      <c r="HZ656" s="207"/>
    </row>
    <row r="657" spans="1:5" ht="15.75" customHeight="1">
      <c r="A657" s="230" t="s">
        <v>576</v>
      </c>
      <c r="B657" s="229">
        <f>SUM(B658:B661)</f>
        <v>91</v>
      </c>
      <c r="C657" s="232">
        <f>SUM(C658:C661)</f>
        <v>100</v>
      </c>
      <c r="D657" s="226">
        <f t="shared" si="11"/>
        <v>9</v>
      </c>
      <c r="E657" s="227">
        <f>D657/B657*100</f>
        <v>9.89010989010989</v>
      </c>
    </row>
    <row r="658" spans="1:5" ht="15.75" customHeight="1">
      <c r="A658" s="230" t="s">
        <v>107</v>
      </c>
      <c r="B658" s="229">
        <v>91</v>
      </c>
      <c r="C658" s="234">
        <v>100</v>
      </c>
      <c r="D658" s="226">
        <f t="shared" si="11"/>
        <v>9</v>
      </c>
      <c r="E658" s="227">
        <f>D658/B658*100</f>
        <v>9.89010989010989</v>
      </c>
    </row>
    <row r="659" spans="1:5" ht="15.75" customHeight="1">
      <c r="A659" s="230" t="s">
        <v>108</v>
      </c>
      <c r="B659" s="229"/>
      <c r="C659" s="234"/>
      <c r="D659" s="226">
        <f t="shared" si="11"/>
        <v>0</v>
      </c>
      <c r="E659" s="227"/>
    </row>
    <row r="660" spans="1:5" ht="15.75" customHeight="1">
      <c r="A660" s="230" t="s">
        <v>109</v>
      </c>
      <c r="B660" s="229"/>
      <c r="C660" s="234"/>
      <c r="D660" s="226">
        <f t="shared" si="11"/>
        <v>0</v>
      </c>
      <c r="E660" s="227"/>
    </row>
    <row r="661" spans="1:5" ht="15.75" customHeight="1">
      <c r="A661" s="230" t="s">
        <v>577</v>
      </c>
      <c r="B661" s="229"/>
      <c r="C661" s="234"/>
      <c r="D661" s="226">
        <f t="shared" si="11"/>
        <v>0</v>
      </c>
      <c r="E661" s="227"/>
    </row>
    <row r="662" spans="1:5" ht="15.75" customHeight="1">
      <c r="A662" s="230" t="s">
        <v>578</v>
      </c>
      <c r="B662" s="229">
        <f>SUM(B663:B674)</f>
        <v>1282</v>
      </c>
      <c r="C662" s="232">
        <f>SUM(C663:C674)</f>
        <v>1392</v>
      </c>
      <c r="D662" s="226">
        <f t="shared" si="11"/>
        <v>110</v>
      </c>
      <c r="E662" s="227">
        <f>D662/B662*100</f>
        <v>8.580343213728549</v>
      </c>
    </row>
    <row r="663" spans="1:5" ht="15.75" customHeight="1">
      <c r="A663" s="230" t="s">
        <v>579</v>
      </c>
      <c r="B663" s="229">
        <v>854</v>
      </c>
      <c r="C663" s="234">
        <v>953</v>
      </c>
      <c r="D663" s="226">
        <f t="shared" si="11"/>
        <v>99</v>
      </c>
      <c r="E663" s="227">
        <f>D663/B663*100</f>
        <v>11.592505854800937</v>
      </c>
    </row>
    <row r="664" spans="1:5" ht="15.75" customHeight="1">
      <c r="A664" s="230" t="s">
        <v>580</v>
      </c>
      <c r="B664" s="229">
        <v>428</v>
      </c>
      <c r="C664" s="234">
        <v>439</v>
      </c>
      <c r="D664" s="226">
        <f t="shared" si="11"/>
        <v>11</v>
      </c>
      <c r="E664" s="227">
        <f>D664/B664*100</f>
        <v>2.570093457943925</v>
      </c>
    </row>
    <row r="665" spans="1:5" ht="15.75" customHeight="1">
      <c r="A665" s="230" t="s">
        <v>581</v>
      </c>
      <c r="B665" s="229"/>
      <c r="C665" s="234"/>
      <c r="D665" s="226">
        <f t="shared" si="11"/>
        <v>0</v>
      </c>
      <c r="E665" s="227"/>
    </row>
    <row r="666" spans="1:5" ht="15.75" customHeight="1">
      <c r="A666" s="230" t="s">
        <v>582</v>
      </c>
      <c r="B666" s="229"/>
      <c r="C666" s="234"/>
      <c r="D666" s="226">
        <f t="shared" si="11"/>
        <v>0</v>
      </c>
      <c r="E666" s="227"/>
    </row>
    <row r="667" spans="1:5" ht="15.75" customHeight="1">
      <c r="A667" s="230" t="s">
        <v>583</v>
      </c>
      <c r="B667" s="229"/>
      <c r="C667" s="234"/>
      <c r="D667" s="226">
        <f t="shared" si="11"/>
        <v>0</v>
      </c>
      <c r="E667" s="227"/>
    </row>
    <row r="668" spans="1:5" ht="15.75" customHeight="1">
      <c r="A668" s="230" t="s">
        <v>584</v>
      </c>
      <c r="B668" s="229"/>
      <c r="C668" s="234"/>
      <c r="D668" s="226">
        <f t="shared" si="11"/>
        <v>0</v>
      </c>
      <c r="E668" s="227"/>
    </row>
    <row r="669" spans="1:5" ht="15.75" customHeight="1">
      <c r="A669" s="230" t="s">
        <v>585</v>
      </c>
      <c r="B669" s="229"/>
      <c r="C669" s="234"/>
      <c r="D669" s="226">
        <f t="shared" si="11"/>
        <v>0</v>
      </c>
      <c r="E669" s="227"/>
    </row>
    <row r="670" spans="1:5" ht="15.75" customHeight="1">
      <c r="A670" s="230" t="s">
        <v>586</v>
      </c>
      <c r="B670" s="229"/>
      <c r="C670" s="234"/>
      <c r="D670" s="226">
        <f t="shared" si="11"/>
        <v>0</v>
      </c>
      <c r="E670" s="227"/>
    </row>
    <row r="671" spans="1:5" ht="15.75" customHeight="1">
      <c r="A671" s="230" t="s">
        <v>587</v>
      </c>
      <c r="B671" s="229"/>
      <c r="C671" s="234"/>
      <c r="D671" s="226">
        <f t="shared" si="11"/>
        <v>0</v>
      </c>
      <c r="E671" s="227"/>
    </row>
    <row r="672" spans="1:5" ht="15.75" customHeight="1">
      <c r="A672" s="230" t="s">
        <v>588</v>
      </c>
      <c r="B672" s="229"/>
      <c r="C672" s="234"/>
      <c r="D672" s="226">
        <f t="shared" si="11"/>
        <v>0</v>
      </c>
      <c r="E672" s="227"/>
    </row>
    <row r="673" spans="1:5" ht="15.75" customHeight="1">
      <c r="A673" s="230" t="s">
        <v>589</v>
      </c>
      <c r="B673" s="229"/>
      <c r="C673" s="234"/>
      <c r="D673" s="226">
        <f t="shared" si="11"/>
        <v>0</v>
      </c>
      <c r="E673" s="227"/>
    </row>
    <row r="674" spans="1:5" ht="15.75" customHeight="1">
      <c r="A674" s="230" t="s">
        <v>590</v>
      </c>
      <c r="B674" s="229"/>
      <c r="C674" s="234"/>
      <c r="D674" s="226">
        <f t="shared" si="11"/>
        <v>0</v>
      </c>
      <c r="E674" s="227"/>
    </row>
    <row r="675" spans="1:5" ht="15.75" customHeight="1">
      <c r="A675" s="230" t="s">
        <v>591</v>
      </c>
      <c r="B675" s="229">
        <f>SUM(B676:B678)</f>
        <v>1553</v>
      </c>
      <c r="C675" s="232">
        <f>SUM(C676:C678)</f>
        <v>938</v>
      </c>
      <c r="D675" s="226">
        <f t="shared" si="11"/>
        <v>-615</v>
      </c>
      <c r="E675" s="227">
        <f>D675/B675*100</f>
        <v>-39.60077269800386</v>
      </c>
    </row>
    <row r="676" spans="1:5" ht="15.75" customHeight="1">
      <c r="A676" s="230" t="s">
        <v>592</v>
      </c>
      <c r="B676" s="229"/>
      <c r="C676" s="234"/>
      <c r="D676" s="226">
        <f t="shared" si="11"/>
        <v>0</v>
      </c>
      <c r="E676" s="227"/>
    </row>
    <row r="677" spans="1:5" ht="15.75" customHeight="1">
      <c r="A677" s="230" t="s">
        <v>593</v>
      </c>
      <c r="B677" s="229">
        <v>1473</v>
      </c>
      <c r="C677" s="234">
        <v>891</v>
      </c>
      <c r="D677" s="226">
        <f t="shared" si="11"/>
        <v>-582</v>
      </c>
      <c r="E677" s="227">
        <f>D677/B677*100</f>
        <v>-39.5112016293279</v>
      </c>
    </row>
    <row r="678" spans="1:5" ht="15.75" customHeight="1">
      <c r="A678" s="230" t="s">
        <v>594</v>
      </c>
      <c r="B678" s="229">
        <v>80</v>
      </c>
      <c r="C678" s="234">
        <v>47</v>
      </c>
      <c r="D678" s="226">
        <f t="shared" si="11"/>
        <v>-33</v>
      </c>
      <c r="E678" s="227">
        <f>D678/B678*100</f>
        <v>-41.25</v>
      </c>
    </row>
    <row r="679" spans="1:5" ht="15.75" customHeight="1">
      <c r="A679" s="230" t="s">
        <v>595</v>
      </c>
      <c r="B679" s="229">
        <f>SUM(B680:B690)</f>
        <v>557</v>
      </c>
      <c r="C679" s="232">
        <f>SUM(C680:C690)</f>
        <v>412</v>
      </c>
      <c r="D679" s="226">
        <f t="shared" si="11"/>
        <v>-145</v>
      </c>
      <c r="E679" s="227">
        <f>D679/B679*100</f>
        <v>-26.032315978456015</v>
      </c>
    </row>
    <row r="680" spans="1:5" ht="15.75" customHeight="1">
      <c r="A680" s="230" t="s">
        <v>596</v>
      </c>
      <c r="B680" s="229">
        <v>132</v>
      </c>
      <c r="C680" s="234">
        <v>189</v>
      </c>
      <c r="D680" s="226">
        <f t="shared" si="11"/>
        <v>57</v>
      </c>
      <c r="E680" s="227">
        <f>D680/B680*100</f>
        <v>43.18181818181818</v>
      </c>
    </row>
    <row r="681" spans="1:5" ht="15.75" customHeight="1">
      <c r="A681" s="230" t="s">
        <v>597</v>
      </c>
      <c r="B681" s="229">
        <v>89</v>
      </c>
      <c r="C681" s="234">
        <v>104</v>
      </c>
      <c r="D681" s="226">
        <f t="shared" si="11"/>
        <v>15</v>
      </c>
      <c r="E681" s="227">
        <f>D681/B681*100</f>
        <v>16.853932584269664</v>
      </c>
    </row>
    <row r="682" spans="1:5" ht="15.75" customHeight="1">
      <c r="A682" s="230" t="s">
        <v>598</v>
      </c>
      <c r="B682" s="229"/>
      <c r="C682" s="234"/>
      <c r="D682" s="226">
        <f t="shared" si="11"/>
        <v>0</v>
      </c>
      <c r="E682" s="227"/>
    </row>
    <row r="683" spans="1:5" ht="15.75" customHeight="1">
      <c r="A683" s="230" t="s">
        <v>599</v>
      </c>
      <c r="B683" s="229"/>
      <c r="C683" s="234"/>
      <c r="D683" s="226">
        <f t="shared" si="11"/>
        <v>0</v>
      </c>
      <c r="E683" s="227"/>
    </row>
    <row r="684" spans="1:5" ht="15.75" customHeight="1">
      <c r="A684" s="230" t="s">
        <v>600</v>
      </c>
      <c r="B684" s="229"/>
      <c r="C684" s="234"/>
      <c r="D684" s="226">
        <f t="shared" si="11"/>
        <v>0</v>
      </c>
      <c r="E684" s="227"/>
    </row>
    <row r="685" spans="1:5" ht="15.75" customHeight="1">
      <c r="A685" s="230" t="s">
        <v>601</v>
      </c>
      <c r="B685" s="229"/>
      <c r="C685" s="234"/>
      <c r="D685" s="226">
        <f t="shared" si="11"/>
        <v>0</v>
      </c>
      <c r="E685" s="227"/>
    </row>
    <row r="686" spans="1:5" ht="15.75" customHeight="1">
      <c r="A686" s="230" t="s">
        <v>602</v>
      </c>
      <c r="B686" s="229"/>
      <c r="C686" s="234"/>
      <c r="D686" s="226">
        <f t="shared" si="11"/>
        <v>0</v>
      </c>
      <c r="E686" s="227"/>
    </row>
    <row r="687" spans="1:5" ht="15.75" customHeight="1">
      <c r="A687" s="230" t="s">
        <v>603</v>
      </c>
      <c r="B687" s="229">
        <v>319</v>
      </c>
      <c r="C687" s="234">
        <v>48</v>
      </c>
      <c r="D687" s="226">
        <f t="shared" si="11"/>
        <v>-271</v>
      </c>
      <c r="E687" s="227">
        <f>D687/B687*100</f>
        <v>-84.95297805642633</v>
      </c>
    </row>
    <row r="688" spans="1:5" ht="15.75" customHeight="1">
      <c r="A688" s="230" t="s">
        <v>604</v>
      </c>
      <c r="B688" s="229">
        <v>13</v>
      </c>
      <c r="C688" s="234">
        <v>67</v>
      </c>
      <c r="D688" s="226">
        <f t="shared" si="11"/>
        <v>54</v>
      </c>
      <c r="E688" s="227">
        <f>D688/B688*100</f>
        <v>415.3846153846154</v>
      </c>
    </row>
    <row r="689" spans="1:5" ht="15.75" customHeight="1">
      <c r="A689" s="230" t="s">
        <v>605</v>
      </c>
      <c r="B689" s="229"/>
      <c r="C689" s="234"/>
      <c r="D689" s="226">
        <f t="shared" si="11"/>
        <v>0</v>
      </c>
      <c r="E689" s="227"/>
    </row>
    <row r="690" spans="1:5" ht="15.75" customHeight="1">
      <c r="A690" s="230" t="s">
        <v>606</v>
      </c>
      <c r="B690" s="229">
        <v>4</v>
      </c>
      <c r="C690" s="234">
        <v>4</v>
      </c>
      <c r="D690" s="226">
        <f t="shared" si="11"/>
        <v>0</v>
      </c>
      <c r="E690" s="227">
        <f>D690/B690*100</f>
        <v>0</v>
      </c>
    </row>
    <row r="691" spans="1:5" ht="15.75" customHeight="1">
      <c r="A691" s="230" t="s">
        <v>607</v>
      </c>
      <c r="B691" s="229">
        <f>SUM(B692:B693)</f>
        <v>0</v>
      </c>
      <c r="C691" s="232">
        <f>SUM(C692:C693)</f>
        <v>0</v>
      </c>
      <c r="D691" s="226">
        <f t="shared" si="11"/>
        <v>0</v>
      </c>
      <c r="E691" s="227"/>
    </row>
    <row r="692" spans="1:5" ht="15.75" customHeight="1">
      <c r="A692" s="230" t="s">
        <v>608</v>
      </c>
      <c r="B692" s="229"/>
      <c r="C692" s="234"/>
      <c r="D692" s="226">
        <f t="shared" si="11"/>
        <v>0</v>
      </c>
      <c r="E692" s="227"/>
    </row>
    <row r="693" spans="1:5" ht="15.75" customHeight="1">
      <c r="A693" s="230" t="s">
        <v>609</v>
      </c>
      <c r="B693" s="229"/>
      <c r="C693" s="234"/>
      <c r="D693" s="226">
        <f t="shared" si="11"/>
        <v>0</v>
      </c>
      <c r="E693" s="227"/>
    </row>
    <row r="694" spans="1:5" ht="15.75" customHeight="1">
      <c r="A694" s="230" t="s">
        <v>610</v>
      </c>
      <c r="B694" s="229">
        <f>SUM(B695:B697)</f>
        <v>192</v>
      </c>
      <c r="C694" s="232">
        <f>SUM(C695:C697)</f>
        <v>312</v>
      </c>
      <c r="D694" s="226">
        <f t="shared" si="11"/>
        <v>120</v>
      </c>
      <c r="E694" s="227">
        <f>D694/B694*100</f>
        <v>62.5</v>
      </c>
    </row>
    <row r="695" spans="1:5" ht="15.75" customHeight="1">
      <c r="A695" s="230" t="s">
        <v>611</v>
      </c>
      <c r="B695" s="229">
        <v>95</v>
      </c>
      <c r="C695" s="234">
        <v>163</v>
      </c>
      <c r="D695" s="226">
        <f t="shared" si="11"/>
        <v>68</v>
      </c>
      <c r="E695" s="227">
        <f>D695/B695*100</f>
        <v>71.57894736842105</v>
      </c>
    </row>
    <row r="696" spans="1:5" ht="15.75" customHeight="1">
      <c r="A696" s="230" t="s">
        <v>612</v>
      </c>
      <c r="B696" s="229">
        <v>2</v>
      </c>
      <c r="C696" s="234"/>
      <c r="D696" s="226">
        <f t="shared" si="11"/>
        <v>-2</v>
      </c>
      <c r="E696" s="227">
        <f>D696/B696*100</f>
        <v>-100</v>
      </c>
    </row>
    <row r="697" spans="1:5" ht="15.75" customHeight="1">
      <c r="A697" s="230" t="s">
        <v>613</v>
      </c>
      <c r="B697" s="229">
        <v>95</v>
      </c>
      <c r="C697" s="234">
        <v>149</v>
      </c>
      <c r="D697" s="226">
        <f t="shared" si="11"/>
        <v>54</v>
      </c>
      <c r="E697" s="227">
        <f>D697/B697*100</f>
        <v>56.84210526315789</v>
      </c>
    </row>
    <row r="698" spans="1:5" ht="15.75" customHeight="1">
      <c r="A698" s="230" t="s">
        <v>614</v>
      </c>
      <c r="B698" s="229">
        <f>SUM(B699:B707)</f>
        <v>0</v>
      </c>
      <c r="C698" s="232">
        <f>SUM(C699:C707)</f>
        <v>0</v>
      </c>
      <c r="D698" s="226">
        <f t="shared" si="11"/>
        <v>0</v>
      </c>
      <c r="E698" s="227"/>
    </row>
    <row r="699" spans="1:5" ht="15.75" customHeight="1">
      <c r="A699" s="230" t="s">
        <v>107</v>
      </c>
      <c r="B699" s="229"/>
      <c r="C699" s="234"/>
      <c r="D699" s="226">
        <f t="shared" si="11"/>
        <v>0</v>
      </c>
      <c r="E699" s="227"/>
    </row>
    <row r="700" spans="1:5" ht="15.75" customHeight="1">
      <c r="A700" s="230" t="s">
        <v>108</v>
      </c>
      <c r="B700" s="229"/>
      <c r="C700" s="234"/>
      <c r="D700" s="226">
        <f t="shared" si="11"/>
        <v>0</v>
      </c>
      <c r="E700" s="227"/>
    </row>
    <row r="701" spans="1:5" ht="15.75" customHeight="1">
      <c r="A701" s="230" t="s">
        <v>109</v>
      </c>
      <c r="B701" s="229"/>
      <c r="C701" s="234"/>
      <c r="D701" s="226">
        <f t="shared" si="11"/>
        <v>0</v>
      </c>
      <c r="E701" s="227"/>
    </row>
    <row r="702" spans="1:5" ht="15.75" customHeight="1">
      <c r="A702" s="230" t="s">
        <v>615</v>
      </c>
      <c r="B702" s="229"/>
      <c r="C702" s="234"/>
      <c r="D702" s="226">
        <f t="shared" si="11"/>
        <v>0</v>
      </c>
      <c r="E702" s="227"/>
    </row>
    <row r="703" spans="1:5" ht="15.75" customHeight="1">
      <c r="A703" s="230" t="s">
        <v>616</v>
      </c>
      <c r="B703" s="229"/>
      <c r="C703" s="234"/>
      <c r="D703" s="226">
        <f t="shared" si="11"/>
        <v>0</v>
      </c>
      <c r="E703" s="227"/>
    </row>
    <row r="704" spans="1:5" ht="15.75" customHeight="1">
      <c r="A704" s="230" t="s">
        <v>617</v>
      </c>
      <c r="B704" s="229"/>
      <c r="C704" s="234"/>
      <c r="D704" s="226">
        <f t="shared" si="11"/>
        <v>0</v>
      </c>
      <c r="E704" s="227"/>
    </row>
    <row r="705" spans="1:5" ht="15.75" customHeight="1">
      <c r="A705" s="230" t="s">
        <v>618</v>
      </c>
      <c r="B705" s="229"/>
      <c r="C705" s="234"/>
      <c r="D705" s="226">
        <f t="shared" si="11"/>
        <v>0</v>
      </c>
      <c r="E705" s="227"/>
    </row>
    <row r="706" spans="1:5" ht="15.75" customHeight="1">
      <c r="A706" s="230" t="s">
        <v>116</v>
      </c>
      <c r="B706" s="229"/>
      <c r="C706" s="234"/>
      <c r="D706" s="226">
        <f t="shared" si="11"/>
        <v>0</v>
      </c>
      <c r="E706" s="227"/>
    </row>
    <row r="707" spans="1:5" ht="15.75" customHeight="1">
      <c r="A707" s="230" t="s">
        <v>619</v>
      </c>
      <c r="B707" s="229"/>
      <c r="C707" s="234"/>
      <c r="D707" s="226">
        <f t="shared" si="11"/>
        <v>0</v>
      </c>
      <c r="E707" s="227"/>
    </row>
    <row r="708" spans="1:5" ht="15.75" customHeight="1">
      <c r="A708" s="230" t="s">
        <v>620</v>
      </c>
      <c r="B708" s="229">
        <f>SUM(B709:B712)</f>
        <v>26</v>
      </c>
      <c r="C708" s="234">
        <f>SUM(C709:C712)</f>
        <v>66</v>
      </c>
      <c r="D708" s="226">
        <f t="shared" si="11"/>
        <v>40</v>
      </c>
      <c r="E708" s="227">
        <f>D708/B708*100</f>
        <v>153.84615384615387</v>
      </c>
    </row>
    <row r="709" spans="1:5" ht="15.75" customHeight="1">
      <c r="A709" s="230" t="s">
        <v>621</v>
      </c>
      <c r="B709" s="229"/>
      <c r="C709" s="234">
        <v>40</v>
      </c>
      <c r="D709" s="226">
        <f aca="true" t="shared" si="13" ref="D709:D772">C709-B709</f>
        <v>40</v>
      </c>
      <c r="E709" s="227"/>
    </row>
    <row r="710" spans="1:5" ht="15.75" customHeight="1">
      <c r="A710" s="230" t="s">
        <v>622</v>
      </c>
      <c r="B710" s="229"/>
      <c r="C710" s="234"/>
      <c r="D710" s="226">
        <f t="shared" si="13"/>
        <v>0</v>
      </c>
      <c r="E710" s="227"/>
    </row>
    <row r="711" spans="1:5" ht="15.75" customHeight="1">
      <c r="A711" s="230" t="s">
        <v>623</v>
      </c>
      <c r="B711" s="229"/>
      <c r="C711" s="234"/>
      <c r="D711" s="226">
        <f t="shared" si="13"/>
        <v>0</v>
      </c>
      <c r="E711" s="227"/>
    </row>
    <row r="712" spans="1:5" ht="15.75" customHeight="1">
      <c r="A712" s="230" t="s">
        <v>624</v>
      </c>
      <c r="B712" s="229">
        <v>26</v>
      </c>
      <c r="C712" s="234">
        <v>26</v>
      </c>
      <c r="D712" s="226">
        <f t="shared" si="13"/>
        <v>0</v>
      </c>
      <c r="E712" s="227">
        <f aca="true" t="shared" si="14" ref="E712:E720">D712/B712*100</f>
        <v>0</v>
      </c>
    </row>
    <row r="713" spans="1:5" ht="15.75" customHeight="1">
      <c r="A713" s="230" t="s">
        <v>625</v>
      </c>
      <c r="B713" s="229">
        <f>SUM(B714:B718)</f>
        <v>4777</v>
      </c>
      <c r="C713" s="232">
        <f>SUM(C714:C718)</f>
        <v>3481</v>
      </c>
      <c r="D713" s="226">
        <f t="shared" si="13"/>
        <v>-1296</v>
      </c>
      <c r="E713" s="227">
        <f t="shared" si="14"/>
        <v>-27.129997906635968</v>
      </c>
    </row>
    <row r="714" spans="1:5" ht="15.75" customHeight="1">
      <c r="A714" s="230" t="s">
        <v>626</v>
      </c>
      <c r="B714" s="229">
        <v>2231</v>
      </c>
      <c r="C714" s="234">
        <v>3041</v>
      </c>
      <c r="D714" s="226">
        <f t="shared" si="13"/>
        <v>810</v>
      </c>
      <c r="E714" s="227">
        <f t="shared" si="14"/>
        <v>36.30658897355446</v>
      </c>
    </row>
    <row r="715" spans="1:5" ht="15.75" customHeight="1">
      <c r="A715" s="230" t="s">
        <v>627</v>
      </c>
      <c r="B715" s="229">
        <v>1949</v>
      </c>
      <c r="C715" s="234"/>
      <c r="D715" s="226">
        <f t="shared" si="13"/>
        <v>-1949</v>
      </c>
      <c r="E715" s="227">
        <f t="shared" si="14"/>
        <v>-100</v>
      </c>
    </row>
    <row r="716" spans="1:5" ht="15.75" customHeight="1">
      <c r="A716" s="230" t="s">
        <v>628</v>
      </c>
      <c r="B716" s="229">
        <v>517</v>
      </c>
      <c r="C716" s="234">
        <v>400</v>
      </c>
      <c r="D716" s="226">
        <f t="shared" si="13"/>
        <v>-117</v>
      </c>
      <c r="E716" s="227">
        <f t="shared" si="14"/>
        <v>-22.63056092843327</v>
      </c>
    </row>
    <row r="717" spans="1:5" ht="15.75" customHeight="1">
      <c r="A717" s="230" t="s">
        <v>629</v>
      </c>
      <c r="B717" s="229">
        <v>40</v>
      </c>
      <c r="C717" s="234">
        <v>40</v>
      </c>
      <c r="D717" s="226">
        <f t="shared" si="13"/>
        <v>0</v>
      </c>
      <c r="E717" s="227">
        <f t="shared" si="14"/>
        <v>0</v>
      </c>
    </row>
    <row r="718" spans="1:5" ht="15.75" customHeight="1">
      <c r="A718" s="230" t="s">
        <v>630</v>
      </c>
      <c r="B718" s="229">
        <v>40</v>
      </c>
      <c r="C718" s="234"/>
      <c r="D718" s="226">
        <f t="shared" si="13"/>
        <v>-40</v>
      </c>
      <c r="E718" s="227">
        <f t="shared" si="14"/>
        <v>-100</v>
      </c>
    </row>
    <row r="719" spans="1:5" ht="15.75" customHeight="1">
      <c r="A719" s="230" t="s">
        <v>631</v>
      </c>
      <c r="B719" s="229">
        <f>SUM(B720:B722)</f>
        <v>1084</v>
      </c>
      <c r="C719" s="232">
        <f>SUM(C720:C722)</f>
        <v>0</v>
      </c>
      <c r="D719" s="226">
        <f t="shared" si="13"/>
        <v>-1084</v>
      </c>
      <c r="E719" s="227">
        <f t="shared" si="14"/>
        <v>-100</v>
      </c>
    </row>
    <row r="720" spans="1:5" ht="15.75" customHeight="1">
      <c r="A720" s="230" t="s">
        <v>632</v>
      </c>
      <c r="B720" s="229">
        <v>1084</v>
      </c>
      <c r="C720" s="234"/>
      <c r="D720" s="226">
        <f t="shared" si="13"/>
        <v>-1084</v>
      </c>
      <c r="E720" s="227">
        <f t="shared" si="14"/>
        <v>-100</v>
      </c>
    </row>
    <row r="721" spans="1:5" ht="15.75" customHeight="1">
      <c r="A721" s="230" t="s">
        <v>633</v>
      </c>
      <c r="B721" s="229"/>
      <c r="C721" s="234"/>
      <c r="D721" s="226">
        <f t="shared" si="13"/>
        <v>0</v>
      </c>
      <c r="E721" s="227"/>
    </row>
    <row r="722" spans="1:5" ht="15.75" customHeight="1">
      <c r="A722" s="230" t="s">
        <v>634</v>
      </c>
      <c r="B722" s="229">
        <v>0</v>
      </c>
      <c r="C722" s="234"/>
      <c r="D722" s="226">
        <f t="shared" si="13"/>
        <v>0</v>
      </c>
      <c r="E722" s="227"/>
    </row>
    <row r="723" spans="1:5" ht="15.75" customHeight="1">
      <c r="A723" s="230" t="s">
        <v>635</v>
      </c>
      <c r="B723" s="229">
        <f>SUM(B724:B725)</f>
        <v>4</v>
      </c>
      <c r="C723" s="234"/>
      <c r="D723" s="226">
        <f t="shared" si="13"/>
        <v>-4</v>
      </c>
      <c r="E723" s="227">
        <f>D723/B723*100</f>
        <v>-100</v>
      </c>
    </row>
    <row r="724" spans="1:5" ht="15.75" customHeight="1">
      <c r="A724" s="230" t="s">
        <v>636</v>
      </c>
      <c r="B724" s="229">
        <v>4</v>
      </c>
      <c r="C724" s="234"/>
      <c r="D724" s="226">
        <f t="shared" si="13"/>
        <v>-4</v>
      </c>
      <c r="E724" s="227">
        <f>D724/B724*100</f>
        <v>-100</v>
      </c>
    </row>
    <row r="725" spans="1:5" ht="15.75" customHeight="1">
      <c r="A725" s="230" t="s">
        <v>637</v>
      </c>
      <c r="B725" s="229"/>
      <c r="C725" s="234"/>
      <c r="D725" s="226">
        <f t="shared" si="13"/>
        <v>0</v>
      </c>
      <c r="E725" s="227"/>
    </row>
    <row r="726" spans="1:5" ht="15.75" customHeight="1">
      <c r="A726" s="230" t="s">
        <v>638</v>
      </c>
      <c r="B726" s="229"/>
      <c r="C726" s="234">
        <v>10</v>
      </c>
      <c r="D726" s="226">
        <f t="shared" si="13"/>
        <v>10</v>
      </c>
      <c r="E726" s="227"/>
    </row>
    <row r="727" spans="1:234" s="209" customFormat="1" ht="15.75" customHeight="1">
      <c r="A727" s="231" t="s">
        <v>639</v>
      </c>
      <c r="B727" s="226">
        <f>B728+B737+B741+B749+B755+B761+B767+B770+B773+B774+B775+B781+B782+B783+B790+B798</f>
        <v>1426</v>
      </c>
      <c r="C727" s="232">
        <f>C737+C741+C749+C755+C775</f>
        <v>1314</v>
      </c>
      <c r="D727" s="226">
        <f t="shared" si="13"/>
        <v>-112</v>
      </c>
      <c r="E727" s="227">
        <f>D727/B727*100</f>
        <v>-7.854137447405329</v>
      </c>
      <c r="F727" s="207"/>
      <c r="G727" s="207"/>
      <c r="H727" s="207"/>
      <c r="I727" s="207"/>
      <c r="J727" s="207"/>
      <c r="K727" s="207"/>
      <c r="L727" s="207"/>
      <c r="M727" s="207"/>
      <c r="N727" s="207"/>
      <c r="O727" s="207"/>
      <c r="P727" s="207"/>
      <c r="Q727" s="207"/>
      <c r="R727" s="207"/>
      <c r="S727" s="207"/>
      <c r="T727" s="207"/>
      <c r="U727" s="207"/>
      <c r="V727" s="207"/>
      <c r="W727" s="207"/>
      <c r="X727" s="207"/>
      <c r="Y727" s="207"/>
      <c r="Z727" s="207"/>
      <c r="AA727" s="207"/>
      <c r="AB727" s="207"/>
      <c r="AC727" s="207"/>
      <c r="AD727" s="207"/>
      <c r="AE727" s="207"/>
      <c r="AF727" s="207"/>
      <c r="AG727" s="207"/>
      <c r="AH727" s="207"/>
      <c r="AI727" s="207"/>
      <c r="AJ727" s="207"/>
      <c r="AK727" s="207"/>
      <c r="AL727" s="207"/>
      <c r="AM727" s="207"/>
      <c r="AN727" s="207"/>
      <c r="AO727" s="207"/>
      <c r="AP727" s="207"/>
      <c r="AQ727" s="207"/>
      <c r="AR727" s="207"/>
      <c r="AS727" s="207"/>
      <c r="AT727" s="207"/>
      <c r="AU727" s="207"/>
      <c r="AV727" s="207"/>
      <c r="AW727" s="207"/>
      <c r="AX727" s="207"/>
      <c r="AY727" s="207"/>
      <c r="AZ727" s="207"/>
      <c r="BA727" s="207"/>
      <c r="BB727" s="207"/>
      <c r="BC727" s="207"/>
      <c r="BD727" s="207"/>
      <c r="BE727" s="207"/>
      <c r="BF727" s="207"/>
      <c r="BG727" s="207"/>
      <c r="BH727" s="207"/>
      <c r="BI727" s="207"/>
      <c r="BJ727" s="207"/>
      <c r="BK727" s="207"/>
      <c r="BL727" s="207"/>
      <c r="BM727" s="207"/>
      <c r="BN727" s="207"/>
      <c r="BO727" s="207"/>
      <c r="BP727" s="207"/>
      <c r="BQ727" s="207"/>
      <c r="BR727" s="207"/>
      <c r="BS727" s="207"/>
      <c r="BT727" s="207"/>
      <c r="BU727" s="207"/>
      <c r="BV727" s="207"/>
      <c r="BW727" s="207"/>
      <c r="BX727" s="207"/>
      <c r="BY727" s="207"/>
      <c r="BZ727" s="207"/>
      <c r="CA727" s="207"/>
      <c r="CB727" s="207"/>
      <c r="CC727" s="207"/>
      <c r="CD727" s="207"/>
      <c r="CE727" s="207"/>
      <c r="CF727" s="207"/>
      <c r="CG727" s="207"/>
      <c r="CH727" s="207"/>
      <c r="CI727" s="207"/>
      <c r="CJ727" s="207"/>
      <c r="CK727" s="207"/>
      <c r="CL727" s="207"/>
      <c r="CM727" s="207"/>
      <c r="CN727" s="207"/>
      <c r="CO727" s="207"/>
      <c r="CP727" s="207"/>
      <c r="CQ727" s="207"/>
      <c r="CR727" s="207"/>
      <c r="CS727" s="207"/>
      <c r="CT727" s="207"/>
      <c r="CU727" s="207"/>
      <c r="CV727" s="207"/>
      <c r="CW727" s="207"/>
      <c r="CX727" s="207"/>
      <c r="CY727" s="207"/>
      <c r="CZ727" s="207"/>
      <c r="DA727" s="207"/>
      <c r="DB727" s="207"/>
      <c r="DC727" s="207"/>
      <c r="DD727" s="207"/>
      <c r="DE727" s="207"/>
      <c r="DF727" s="207"/>
      <c r="DG727" s="207"/>
      <c r="DH727" s="207"/>
      <c r="DI727" s="207"/>
      <c r="DJ727" s="207"/>
      <c r="DK727" s="207"/>
      <c r="DL727" s="207"/>
      <c r="DM727" s="207"/>
      <c r="DN727" s="207"/>
      <c r="DO727" s="207"/>
      <c r="DP727" s="207"/>
      <c r="DQ727" s="207"/>
      <c r="DR727" s="207"/>
      <c r="DS727" s="207"/>
      <c r="DT727" s="207"/>
      <c r="DU727" s="207"/>
      <c r="DV727" s="207"/>
      <c r="DW727" s="207"/>
      <c r="DX727" s="207"/>
      <c r="DY727" s="207"/>
      <c r="DZ727" s="207"/>
      <c r="EA727" s="207"/>
      <c r="EB727" s="207"/>
      <c r="EC727" s="207"/>
      <c r="ED727" s="207"/>
      <c r="EE727" s="207"/>
      <c r="EF727" s="207"/>
      <c r="EG727" s="207"/>
      <c r="EH727" s="207"/>
      <c r="EI727" s="207"/>
      <c r="EJ727" s="207"/>
      <c r="EK727" s="207"/>
      <c r="EL727" s="207"/>
      <c r="EM727" s="207"/>
      <c r="EN727" s="207"/>
      <c r="EO727" s="207"/>
      <c r="EP727" s="207"/>
      <c r="EQ727" s="207"/>
      <c r="ER727" s="207"/>
      <c r="ES727" s="207"/>
      <c r="ET727" s="207"/>
      <c r="EU727" s="207"/>
      <c r="EV727" s="207"/>
      <c r="EW727" s="207"/>
      <c r="EX727" s="207"/>
      <c r="EY727" s="207"/>
      <c r="EZ727" s="207"/>
      <c r="FA727" s="207"/>
      <c r="FB727" s="207"/>
      <c r="FC727" s="207"/>
      <c r="FD727" s="207"/>
      <c r="FE727" s="207"/>
      <c r="FF727" s="207"/>
      <c r="FG727" s="207"/>
      <c r="FH727" s="207"/>
      <c r="FI727" s="207"/>
      <c r="FJ727" s="207"/>
      <c r="FK727" s="207"/>
      <c r="FL727" s="207"/>
      <c r="FM727" s="207"/>
      <c r="FN727" s="207"/>
      <c r="FO727" s="207"/>
      <c r="FP727" s="207"/>
      <c r="FQ727" s="207"/>
      <c r="FR727" s="207"/>
      <c r="FS727" s="207"/>
      <c r="FT727" s="207"/>
      <c r="FU727" s="207"/>
      <c r="FV727" s="207"/>
      <c r="FW727" s="207"/>
      <c r="FX727" s="207"/>
      <c r="FY727" s="207"/>
      <c r="FZ727" s="207"/>
      <c r="GA727" s="207"/>
      <c r="GB727" s="207"/>
      <c r="GC727" s="207"/>
      <c r="GD727" s="207"/>
      <c r="GE727" s="207"/>
      <c r="GF727" s="207"/>
      <c r="GG727" s="207"/>
      <c r="GH727" s="207"/>
      <c r="GI727" s="207"/>
      <c r="GJ727" s="207"/>
      <c r="GK727" s="207"/>
      <c r="GL727" s="207"/>
      <c r="GM727" s="207"/>
      <c r="GN727" s="207"/>
      <c r="GO727" s="207"/>
      <c r="GP727" s="207"/>
      <c r="GQ727" s="207"/>
      <c r="GR727" s="207"/>
      <c r="GS727" s="207"/>
      <c r="GT727" s="207"/>
      <c r="GU727" s="207"/>
      <c r="GV727" s="207"/>
      <c r="GW727" s="207"/>
      <c r="GX727" s="207"/>
      <c r="GY727" s="207"/>
      <c r="GZ727" s="207"/>
      <c r="HA727" s="207"/>
      <c r="HB727" s="207"/>
      <c r="HC727" s="207"/>
      <c r="HD727" s="207"/>
      <c r="HE727" s="207"/>
      <c r="HF727" s="207"/>
      <c r="HG727" s="207"/>
      <c r="HH727" s="207"/>
      <c r="HI727" s="207"/>
      <c r="HJ727" s="207"/>
      <c r="HK727" s="207"/>
      <c r="HL727" s="207"/>
      <c r="HM727" s="207"/>
      <c r="HN727" s="207"/>
      <c r="HO727" s="207"/>
      <c r="HP727" s="207"/>
      <c r="HQ727" s="207"/>
      <c r="HR727" s="207"/>
      <c r="HS727" s="207"/>
      <c r="HT727" s="207"/>
      <c r="HU727" s="207"/>
      <c r="HV727" s="207"/>
      <c r="HW727" s="207"/>
      <c r="HX727" s="207"/>
      <c r="HY727" s="207"/>
      <c r="HZ727" s="207"/>
    </row>
    <row r="728" spans="1:5" ht="15.75" customHeight="1">
      <c r="A728" s="230" t="s">
        <v>640</v>
      </c>
      <c r="B728" s="229">
        <f>SUM(B729:B736)</f>
        <v>0</v>
      </c>
      <c r="C728" s="232">
        <f>SUM(C729:C736)</f>
        <v>0</v>
      </c>
      <c r="D728" s="226">
        <f t="shared" si="13"/>
        <v>0</v>
      </c>
      <c r="E728" s="227"/>
    </row>
    <row r="729" spans="1:5" ht="15.75" customHeight="1">
      <c r="A729" s="230" t="s">
        <v>107</v>
      </c>
      <c r="B729" s="229"/>
      <c r="C729" s="234"/>
      <c r="D729" s="226">
        <f t="shared" si="13"/>
        <v>0</v>
      </c>
      <c r="E729" s="227"/>
    </row>
    <row r="730" spans="1:5" ht="15.75" customHeight="1">
      <c r="A730" s="230" t="s">
        <v>108</v>
      </c>
      <c r="B730" s="229"/>
      <c r="C730" s="234"/>
      <c r="D730" s="226">
        <f t="shared" si="13"/>
        <v>0</v>
      </c>
      <c r="E730" s="227"/>
    </row>
    <row r="731" spans="1:5" ht="15.75" customHeight="1">
      <c r="A731" s="230" t="s">
        <v>109</v>
      </c>
      <c r="B731" s="229"/>
      <c r="C731" s="234"/>
      <c r="D731" s="226">
        <f t="shared" si="13"/>
        <v>0</v>
      </c>
      <c r="E731" s="227"/>
    </row>
    <row r="732" spans="1:5" ht="15.75" customHeight="1">
      <c r="A732" s="230" t="s">
        <v>641</v>
      </c>
      <c r="B732" s="229"/>
      <c r="C732" s="234"/>
      <c r="D732" s="226">
        <f t="shared" si="13"/>
        <v>0</v>
      </c>
      <c r="E732" s="227"/>
    </row>
    <row r="733" spans="1:5" ht="15.75" customHeight="1">
      <c r="A733" s="230" t="s">
        <v>642</v>
      </c>
      <c r="B733" s="229"/>
      <c r="C733" s="234"/>
      <c r="D733" s="226">
        <f t="shared" si="13"/>
        <v>0</v>
      </c>
      <c r="E733" s="227"/>
    </row>
    <row r="734" spans="1:5" ht="15.75" customHeight="1">
      <c r="A734" s="230" t="s">
        <v>643</v>
      </c>
      <c r="B734" s="229"/>
      <c r="C734" s="234"/>
      <c r="D734" s="226">
        <f t="shared" si="13"/>
        <v>0</v>
      </c>
      <c r="E734" s="227"/>
    </row>
    <row r="735" spans="1:5" ht="15.75" customHeight="1">
      <c r="A735" s="230" t="s">
        <v>644</v>
      </c>
      <c r="B735" s="229"/>
      <c r="C735" s="234"/>
      <c r="D735" s="226">
        <f t="shared" si="13"/>
        <v>0</v>
      </c>
      <c r="E735" s="227"/>
    </row>
    <row r="736" spans="1:5" ht="15.75" customHeight="1">
      <c r="A736" s="230" t="s">
        <v>645</v>
      </c>
      <c r="B736" s="229"/>
      <c r="C736" s="234"/>
      <c r="D736" s="226">
        <f t="shared" si="13"/>
        <v>0</v>
      </c>
      <c r="E736" s="227"/>
    </row>
    <row r="737" spans="1:5" ht="15.75" customHeight="1">
      <c r="A737" s="230" t="s">
        <v>646</v>
      </c>
      <c r="B737" s="229">
        <f>SUM(B738:B740)</f>
        <v>61</v>
      </c>
      <c r="C737" s="232">
        <f>SUM(C738:C740)</f>
        <v>62</v>
      </c>
      <c r="D737" s="226">
        <f t="shared" si="13"/>
        <v>1</v>
      </c>
      <c r="E737" s="227">
        <f>D737/B737*100</f>
        <v>1.639344262295082</v>
      </c>
    </row>
    <row r="738" spans="1:5" ht="15.75" customHeight="1">
      <c r="A738" s="230" t="s">
        <v>647</v>
      </c>
      <c r="B738" s="229"/>
      <c r="C738" s="234"/>
      <c r="D738" s="226">
        <f t="shared" si="13"/>
        <v>0</v>
      </c>
      <c r="E738" s="227"/>
    </row>
    <row r="739" spans="1:5" ht="15.75" customHeight="1">
      <c r="A739" s="230" t="s">
        <v>648</v>
      </c>
      <c r="B739" s="229"/>
      <c r="C739" s="234">
        <v>1</v>
      </c>
      <c r="D739" s="226">
        <f t="shared" si="13"/>
        <v>1</v>
      </c>
      <c r="E739" s="227"/>
    </row>
    <row r="740" spans="1:5" ht="15.75" customHeight="1">
      <c r="A740" s="230" t="s">
        <v>649</v>
      </c>
      <c r="B740" s="229">
        <v>61</v>
      </c>
      <c r="C740" s="234">
        <v>61</v>
      </c>
      <c r="D740" s="226">
        <f t="shared" si="13"/>
        <v>0</v>
      </c>
      <c r="E740" s="227">
        <f>D740/B740*100</f>
        <v>0</v>
      </c>
    </row>
    <row r="741" spans="1:5" ht="15.75" customHeight="1">
      <c r="A741" s="230" t="s">
        <v>650</v>
      </c>
      <c r="B741" s="229">
        <f>SUM(B742:B748)</f>
        <v>36</v>
      </c>
      <c r="C741" s="232">
        <f>SUM(C742:C748)</f>
        <v>216</v>
      </c>
      <c r="D741" s="226">
        <f t="shared" si="13"/>
        <v>180</v>
      </c>
      <c r="E741" s="227">
        <f>D741/B741*100</f>
        <v>500</v>
      </c>
    </row>
    <row r="742" spans="1:5" ht="15.75" customHeight="1">
      <c r="A742" s="230" t="s">
        <v>651</v>
      </c>
      <c r="B742" s="229">
        <v>0</v>
      </c>
      <c r="C742" s="234"/>
      <c r="D742" s="226">
        <f t="shared" si="13"/>
        <v>0</v>
      </c>
      <c r="E742" s="227"/>
    </row>
    <row r="743" spans="1:5" ht="15.75" customHeight="1">
      <c r="A743" s="230" t="s">
        <v>652</v>
      </c>
      <c r="B743" s="229"/>
      <c r="C743" s="234">
        <v>196</v>
      </c>
      <c r="D743" s="226">
        <f t="shared" si="13"/>
        <v>196</v>
      </c>
      <c r="E743" s="227"/>
    </row>
    <row r="744" spans="1:5" ht="15.75" customHeight="1">
      <c r="A744" s="230" t="s">
        <v>653</v>
      </c>
      <c r="B744" s="229"/>
      <c r="C744" s="234"/>
      <c r="D744" s="226">
        <f t="shared" si="13"/>
        <v>0</v>
      </c>
      <c r="E744" s="227"/>
    </row>
    <row r="745" spans="1:5" ht="15.75" customHeight="1">
      <c r="A745" s="230" t="s">
        <v>654</v>
      </c>
      <c r="B745" s="229">
        <v>36</v>
      </c>
      <c r="C745" s="234"/>
      <c r="D745" s="226">
        <f t="shared" si="13"/>
        <v>-36</v>
      </c>
      <c r="E745" s="227">
        <f>D745/B745*100</f>
        <v>-100</v>
      </c>
    </row>
    <row r="746" spans="1:5" ht="15.75" customHeight="1">
      <c r="A746" s="230" t="s">
        <v>655</v>
      </c>
      <c r="B746" s="229"/>
      <c r="C746" s="234"/>
      <c r="D746" s="226">
        <f t="shared" si="13"/>
        <v>0</v>
      </c>
      <c r="E746" s="227"/>
    </row>
    <row r="747" spans="1:5" ht="15.75" customHeight="1">
      <c r="A747" s="230" t="s">
        <v>656</v>
      </c>
      <c r="B747" s="229">
        <v>0</v>
      </c>
      <c r="C747" s="234"/>
      <c r="D747" s="226">
        <f t="shared" si="13"/>
        <v>0</v>
      </c>
      <c r="E747" s="227"/>
    </row>
    <row r="748" spans="1:5" ht="15.75" customHeight="1">
      <c r="A748" s="230" t="s">
        <v>657</v>
      </c>
      <c r="B748" s="229"/>
      <c r="C748" s="234">
        <v>20</v>
      </c>
      <c r="D748" s="226">
        <f t="shared" si="13"/>
        <v>20</v>
      </c>
      <c r="E748" s="227"/>
    </row>
    <row r="749" spans="1:5" ht="15.75" customHeight="1">
      <c r="A749" s="230" t="s">
        <v>658</v>
      </c>
      <c r="B749" s="229">
        <f>SUM(B750:B754)</f>
        <v>698</v>
      </c>
      <c r="C749" s="232">
        <f>SUM(C750:C754)</f>
        <v>278</v>
      </c>
      <c r="D749" s="226">
        <f t="shared" si="13"/>
        <v>-420</v>
      </c>
      <c r="E749" s="227">
        <f>D749/B749*100</f>
        <v>-60.17191977077364</v>
      </c>
    </row>
    <row r="750" spans="1:5" ht="15.75" customHeight="1">
      <c r="A750" s="230" t="s">
        <v>659</v>
      </c>
      <c r="B750" s="229">
        <v>50</v>
      </c>
      <c r="C750" s="234">
        <v>50</v>
      </c>
      <c r="D750" s="226">
        <f t="shared" si="13"/>
        <v>0</v>
      </c>
      <c r="E750" s="227">
        <f>D750/B750*100</f>
        <v>0</v>
      </c>
    </row>
    <row r="751" spans="1:5" ht="15.75" customHeight="1">
      <c r="A751" s="230" t="s">
        <v>660</v>
      </c>
      <c r="B751" s="229">
        <v>527</v>
      </c>
      <c r="C751" s="234">
        <v>107</v>
      </c>
      <c r="D751" s="226">
        <f t="shared" si="13"/>
        <v>-420</v>
      </c>
      <c r="E751" s="227">
        <f>D751/B751*100</f>
        <v>-79.69639468690703</v>
      </c>
    </row>
    <row r="752" spans="1:5" ht="15.75" customHeight="1">
      <c r="A752" s="230" t="s">
        <v>661</v>
      </c>
      <c r="B752" s="229"/>
      <c r="C752" s="234"/>
      <c r="D752" s="226">
        <f t="shared" si="13"/>
        <v>0</v>
      </c>
      <c r="E752" s="227"/>
    </row>
    <row r="753" spans="1:5" ht="15.75" customHeight="1">
      <c r="A753" s="230" t="s">
        <v>662</v>
      </c>
      <c r="B753" s="229"/>
      <c r="C753" s="234"/>
      <c r="D753" s="226">
        <f t="shared" si="13"/>
        <v>0</v>
      </c>
      <c r="E753" s="227"/>
    </row>
    <row r="754" spans="1:5" ht="15.75" customHeight="1">
      <c r="A754" s="230" t="s">
        <v>663</v>
      </c>
      <c r="B754" s="229">
        <v>121</v>
      </c>
      <c r="C754" s="234">
        <v>121</v>
      </c>
      <c r="D754" s="226">
        <f t="shared" si="13"/>
        <v>0</v>
      </c>
      <c r="E754" s="227">
        <f>D754/B754*100</f>
        <v>0</v>
      </c>
    </row>
    <row r="755" spans="1:5" ht="15.75" customHeight="1">
      <c r="A755" s="230" t="s">
        <v>664</v>
      </c>
      <c r="B755" s="229">
        <f>SUM(B756:B760)</f>
        <v>623</v>
      </c>
      <c r="C755" s="232">
        <f>SUM(C756:C761)</f>
        <v>750</v>
      </c>
      <c r="D755" s="226">
        <f t="shared" si="13"/>
        <v>127</v>
      </c>
      <c r="E755" s="227">
        <f>D755/B755*100</f>
        <v>20.38523274478331</v>
      </c>
    </row>
    <row r="756" spans="1:5" ht="15.75" customHeight="1">
      <c r="A756" s="230" t="s">
        <v>665</v>
      </c>
      <c r="B756" s="229">
        <v>623</v>
      </c>
      <c r="C756" s="234">
        <v>750</v>
      </c>
      <c r="D756" s="226">
        <f t="shared" si="13"/>
        <v>127</v>
      </c>
      <c r="E756" s="227">
        <f>D756/B756*100</f>
        <v>20.38523274478331</v>
      </c>
    </row>
    <row r="757" spans="1:5" ht="15.75" customHeight="1">
      <c r="A757" s="230" t="s">
        <v>666</v>
      </c>
      <c r="B757" s="229"/>
      <c r="C757" s="234"/>
      <c r="D757" s="226">
        <f t="shared" si="13"/>
        <v>0</v>
      </c>
      <c r="E757" s="227"/>
    </row>
    <row r="758" spans="1:5" ht="15.75" customHeight="1">
      <c r="A758" s="230" t="s">
        <v>667</v>
      </c>
      <c r="B758" s="229"/>
      <c r="C758" s="234"/>
      <c r="D758" s="226">
        <f t="shared" si="13"/>
        <v>0</v>
      </c>
      <c r="E758" s="227"/>
    </row>
    <row r="759" spans="1:5" ht="15.75" customHeight="1">
      <c r="A759" s="230" t="s">
        <v>668</v>
      </c>
      <c r="B759" s="229"/>
      <c r="C759" s="234"/>
      <c r="D759" s="226">
        <f t="shared" si="13"/>
        <v>0</v>
      </c>
      <c r="E759" s="227"/>
    </row>
    <row r="760" spans="1:5" ht="15.75" customHeight="1">
      <c r="A760" s="230" t="s">
        <v>669</v>
      </c>
      <c r="B760" s="229"/>
      <c r="C760" s="234"/>
      <c r="D760" s="226">
        <f t="shared" si="13"/>
        <v>0</v>
      </c>
      <c r="E760" s="227"/>
    </row>
    <row r="761" spans="1:5" ht="15.75" customHeight="1">
      <c r="A761" s="230" t="s">
        <v>670</v>
      </c>
      <c r="B761" s="229">
        <f>SUM(B762:B766)</f>
        <v>0</v>
      </c>
      <c r="C761" s="234"/>
      <c r="D761" s="226">
        <f t="shared" si="13"/>
        <v>0</v>
      </c>
      <c r="E761" s="227"/>
    </row>
    <row r="762" spans="1:5" ht="15.75" customHeight="1">
      <c r="A762" s="230" t="s">
        <v>671</v>
      </c>
      <c r="B762" s="229"/>
      <c r="C762" s="234"/>
      <c r="D762" s="226">
        <f t="shared" si="13"/>
        <v>0</v>
      </c>
      <c r="E762" s="227"/>
    </row>
    <row r="763" spans="1:5" ht="15.75" customHeight="1">
      <c r="A763" s="230" t="s">
        <v>672</v>
      </c>
      <c r="B763" s="229"/>
      <c r="C763" s="234"/>
      <c r="D763" s="226">
        <f t="shared" si="13"/>
        <v>0</v>
      </c>
      <c r="E763" s="227"/>
    </row>
    <row r="764" spans="1:5" ht="15.75" customHeight="1">
      <c r="A764" s="230" t="s">
        <v>673</v>
      </c>
      <c r="B764" s="229"/>
      <c r="C764" s="234"/>
      <c r="D764" s="226">
        <f t="shared" si="13"/>
        <v>0</v>
      </c>
      <c r="E764" s="227"/>
    </row>
    <row r="765" spans="1:5" ht="15.75" customHeight="1">
      <c r="A765" s="230" t="s">
        <v>674</v>
      </c>
      <c r="B765" s="229"/>
      <c r="C765" s="234"/>
      <c r="D765" s="226">
        <f t="shared" si="13"/>
        <v>0</v>
      </c>
      <c r="E765" s="227"/>
    </row>
    <row r="766" spans="1:5" ht="15.75" customHeight="1">
      <c r="A766" s="230" t="s">
        <v>675</v>
      </c>
      <c r="B766" s="229"/>
      <c r="C766" s="234"/>
      <c r="D766" s="226">
        <f t="shared" si="13"/>
        <v>0</v>
      </c>
      <c r="E766" s="227"/>
    </row>
    <row r="767" spans="1:5" ht="15.75" customHeight="1">
      <c r="A767" s="230" t="s">
        <v>676</v>
      </c>
      <c r="B767" s="229">
        <f>SUM(B768:B769)</f>
        <v>0</v>
      </c>
      <c r="C767" s="234"/>
      <c r="D767" s="226">
        <f t="shared" si="13"/>
        <v>0</v>
      </c>
      <c r="E767" s="227"/>
    </row>
    <row r="768" spans="1:5" ht="15.75" customHeight="1">
      <c r="A768" s="230" t="s">
        <v>677</v>
      </c>
      <c r="B768" s="229">
        <v>0</v>
      </c>
      <c r="C768" s="234"/>
      <c r="D768" s="226">
        <f t="shared" si="13"/>
        <v>0</v>
      </c>
      <c r="E768" s="227"/>
    </row>
    <row r="769" spans="1:5" ht="15.75" customHeight="1">
      <c r="A769" s="230" t="s">
        <v>678</v>
      </c>
      <c r="B769" s="229">
        <v>0</v>
      </c>
      <c r="C769" s="234"/>
      <c r="D769" s="226">
        <f t="shared" si="13"/>
        <v>0</v>
      </c>
      <c r="E769" s="227"/>
    </row>
    <row r="770" spans="1:5" ht="15.75" customHeight="1">
      <c r="A770" s="230" t="s">
        <v>679</v>
      </c>
      <c r="B770" s="229">
        <f>SUM(B771:B772)</f>
        <v>0</v>
      </c>
      <c r="C770" s="234"/>
      <c r="D770" s="226">
        <f t="shared" si="13"/>
        <v>0</v>
      </c>
      <c r="E770" s="227"/>
    </row>
    <row r="771" spans="1:5" ht="15.75" customHeight="1">
      <c r="A771" s="230" t="s">
        <v>680</v>
      </c>
      <c r="B771" s="229"/>
      <c r="C771" s="234"/>
      <c r="D771" s="226">
        <f t="shared" si="13"/>
        <v>0</v>
      </c>
      <c r="E771" s="227"/>
    </row>
    <row r="772" spans="1:5" ht="15.75" customHeight="1">
      <c r="A772" s="230" t="s">
        <v>681</v>
      </c>
      <c r="B772" s="229"/>
      <c r="C772" s="234"/>
      <c r="D772" s="226">
        <f t="shared" si="13"/>
        <v>0</v>
      </c>
      <c r="E772" s="227"/>
    </row>
    <row r="773" spans="1:5" ht="15.75" customHeight="1">
      <c r="A773" s="230" t="s">
        <v>682</v>
      </c>
      <c r="B773" s="229">
        <v>0</v>
      </c>
      <c r="C773" s="234"/>
      <c r="D773" s="226">
        <f aca="true" t="shared" si="15" ref="D773:D836">C773-B773</f>
        <v>0</v>
      </c>
      <c r="E773" s="227"/>
    </row>
    <row r="774" spans="1:5" ht="15.75" customHeight="1">
      <c r="A774" s="230" t="s">
        <v>683</v>
      </c>
      <c r="B774" s="229"/>
      <c r="C774" s="234"/>
      <c r="D774" s="226">
        <f t="shared" si="15"/>
        <v>0</v>
      </c>
      <c r="E774" s="227"/>
    </row>
    <row r="775" spans="1:5" ht="15.75" customHeight="1">
      <c r="A775" s="230" t="s">
        <v>684</v>
      </c>
      <c r="B775" s="229">
        <f>SUM(B776:B780)</f>
        <v>8</v>
      </c>
      <c r="C775" s="229">
        <f>SUM(C776:C780)</f>
        <v>8</v>
      </c>
      <c r="D775" s="226">
        <f t="shared" si="15"/>
        <v>0</v>
      </c>
      <c r="E775" s="227">
        <f>D775/B775*100</f>
        <v>0</v>
      </c>
    </row>
    <row r="776" spans="1:5" ht="15.75" customHeight="1">
      <c r="A776" s="230" t="s">
        <v>685</v>
      </c>
      <c r="B776" s="229"/>
      <c r="C776" s="232"/>
      <c r="D776" s="226">
        <f t="shared" si="15"/>
        <v>0</v>
      </c>
      <c r="E776" s="227"/>
    </row>
    <row r="777" spans="1:5" ht="15.75" customHeight="1">
      <c r="A777" s="230" t="s">
        <v>686</v>
      </c>
      <c r="B777" s="229">
        <v>8</v>
      </c>
      <c r="C777" s="234">
        <v>8</v>
      </c>
      <c r="D777" s="226">
        <f t="shared" si="15"/>
        <v>0</v>
      </c>
      <c r="E777" s="227">
        <f>D777/B777*100</f>
        <v>0</v>
      </c>
    </row>
    <row r="778" spans="1:5" ht="15.75" customHeight="1">
      <c r="A778" s="230" t="s">
        <v>687</v>
      </c>
      <c r="B778" s="229"/>
      <c r="C778" s="234"/>
      <c r="D778" s="226">
        <f t="shared" si="15"/>
        <v>0</v>
      </c>
      <c r="E778" s="227"/>
    </row>
    <row r="779" spans="1:5" ht="15.75" customHeight="1">
      <c r="A779" s="230" t="s">
        <v>688</v>
      </c>
      <c r="B779" s="229"/>
      <c r="C779" s="234"/>
      <c r="D779" s="226">
        <f t="shared" si="15"/>
        <v>0</v>
      </c>
      <c r="E779" s="227"/>
    </row>
    <row r="780" spans="1:5" ht="15.75" customHeight="1">
      <c r="A780" s="230" t="s">
        <v>689</v>
      </c>
      <c r="B780" s="229"/>
      <c r="C780" s="234"/>
      <c r="D780" s="226">
        <f t="shared" si="15"/>
        <v>0</v>
      </c>
      <c r="E780" s="227"/>
    </row>
    <row r="781" spans="1:5" ht="15.75" customHeight="1">
      <c r="A781" s="230" t="s">
        <v>690</v>
      </c>
      <c r="B781" s="229"/>
      <c r="C781" s="234"/>
      <c r="D781" s="226">
        <f t="shared" si="15"/>
        <v>0</v>
      </c>
      <c r="E781" s="227"/>
    </row>
    <row r="782" spans="1:5" ht="15.75" customHeight="1">
      <c r="A782" s="230" t="s">
        <v>691</v>
      </c>
      <c r="B782" s="229"/>
      <c r="C782" s="234"/>
      <c r="D782" s="226">
        <f t="shared" si="15"/>
        <v>0</v>
      </c>
      <c r="E782" s="227"/>
    </row>
    <row r="783" spans="1:5" ht="15.75" customHeight="1">
      <c r="A783" s="230" t="s">
        <v>692</v>
      </c>
      <c r="B783" s="229">
        <f>SUM(B784:B797)</f>
        <v>0</v>
      </c>
      <c r="C783" s="234"/>
      <c r="D783" s="226">
        <f t="shared" si="15"/>
        <v>0</v>
      </c>
      <c r="E783" s="227"/>
    </row>
    <row r="784" spans="1:5" ht="15.75" customHeight="1">
      <c r="A784" s="230" t="s">
        <v>107</v>
      </c>
      <c r="B784" s="229">
        <v>0</v>
      </c>
      <c r="C784" s="234"/>
      <c r="D784" s="226">
        <f t="shared" si="15"/>
        <v>0</v>
      </c>
      <c r="E784" s="227"/>
    </row>
    <row r="785" spans="1:5" ht="15.75" customHeight="1">
      <c r="A785" s="230" t="s">
        <v>108</v>
      </c>
      <c r="B785" s="229">
        <v>0</v>
      </c>
      <c r="C785" s="234"/>
      <c r="D785" s="226">
        <f t="shared" si="15"/>
        <v>0</v>
      </c>
      <c r="E785" s="227"/>
    </row>
    <row r="786" spans="1:5" ht="15.75" customHeight="1">
      <c r="A786" s="230" t="s">
        <v>109</v>
      </c>
      <c r="B786" s="229">
        <v>0</v>
      </c>
      <c r="C786" s="234"/>
      <c r="D786" s="226">
        <f t="shared" si="15"/>
        <v>0</v>
      </c>
      <c r="E786" s="227"/>
    </row>
    <row r="787" spans="1:5" ht="15.75" customHeight="1">
      <c r="A787" s="230" t="s">
        <v>693</v>
      </c>
      <c r="B787" s="229">
        <v>0</v>
      </c>
      <c r="C787" s="234"/>
      <c r="D787" s="226">
        <f t="shared" si="15"/>
        <v>0</v>
      </c>
      <c r="E787" s="227"/>
    </row>
    <row r="788" spans="1:5" ht="15.75" customHeight="1">
      <c r="A788" s="230" t="s">
        <v>694</v>
      </c>
      <c r="B788" s="229"/>
      <c r="C788" s="234"/>
      <c r="D788" s="226">
        <f t="shared" si="15"/>
        <v>0</v>
      </c>
      <c r="E788" s="227"/>
    </row>
    <row r="789" spans="1:5" ht="15.75" customHeight="1">
      <c r="A789" s="230" t="s">
        <v>695</v>
      </c>
      <c r="B789" s="229">
        <v>0</v>
      </c>
      <c r="C789" s="234"/>
      <c r="D789" s="226">
        <f t="shared" si="15"/>
        <v>0</v>
      </c>
      <c r="E789" s="227"/>
    </row>
    <row r="790" spans="1:5" ht="15.75" customHeight="1">
      <c r="A790" s="230" t="s">
        <v>696</v>
      </c>
      <c r="B790" s="229">
        <v>0</v>
      </c>
      <c r="C790" s="234"/>
      <c r="D790" s="226">
        <f t="shared" si="15"/>
        <v>0</v>
      </c>
      <c r="E790" s="227"/>
    </row>
    <row r="791" spans="1:5" ht="15.75" customHeight="1">
      <c r="A791" s="230" t="s">
        <v>697</v>
      </c>
      <c r="B791" s="229">
        <v>0</v>
      </c>
      <c r="C791" s="234"/>
      <c r="D791" s="226">
        <f t="shared" si="15"/>
        <v>0</v>
      </c>
      <c r="E791" s="227"/>
    </row>
    <row r="792" spans="1:5" ht="15.75" customHeight="1">
      <c r="A792" s="230" t="s">
        <v>698</v>
      </c>
      <c r="B792" s="229">
        <v>0</v>
      </c>
      <c r="C792" s="234"/>
      <c r="D792" s="226">
        <f t="shared" si="15"/>
        <v>0</v>
      </c>
      <c r="E792" s="227"/>
    </row>
    <row r="793" spans="1:5" ht="15.75" customHeight="1">
      <c r="A793" s="230" t="s">
        <v>699</v>
      </c>
      <c r="B793" s="229">
        <v>0</v>
      </c>
      <c r="C793" s="234"/>
      <c r="D793" s="226">
        <f t="shared" si="15"/>
        <v>0</v>
      </c>
      <c r="E793" s="227"/>
    </row>
    <row r="794" spans="1:5" ht="15.75" customHeight="1">
      <c r="A794" s="230" t="s">
        <v>150</v>
      </c>
      <c r="B794" s="229">
        <v>0</v>
      </c>
      <c r="C794" s="234"/>
      <c r="D794" s="226">
        <f t="shared" si="15"/>
        <v>0</v>
      </c>
      <c r="E794" s="227"/>
    </row>
    <row r="795" spans="1:5" ht="15.75" customHeight="1">
      <c r="A795" s="230" t="s">
        <v>700</v>
      </c>
      <c r="B795" s="229">
        <v>0</v>
      </c>
      <c r="C795" s="234"/>
      <c r="D795" s="226">
        <f t="shared" si="15"/>
        <v>0</v>
      </c>
      <c r="E795" s="227"/>
    </row>
    <row r="796" spans="1:5" ht="15.75" customHeight="1">
      <c r="A796" s="230" t="s">
        <v>116</v>
      </c>
      <c r="B796" s="229">
        <v>0</v>
      </c>
      <c r="C796" s="234"/>
      <c r="D796" s="226">
        <f t="shared" si="15"/>
        <v>0</v>
      </c>
      <c r="E796" s="227"/>
    </row>
    <row r="797" spans="1:5" ht="15.75" customHeight="1">
      <c r="A797" s="230" t="s">
        <v>701</v>
      </c>
      <c r="B797" s="229"/>
      <c r="C797" s="234"/>
      <c r="D797" s="226">
        <f t="shared" si="15"/>
        <v>0</v>
      </c>
      <c r="E797" s="227"/>
    </row>
    <row r="798" spans="1:5" ht="15.75" customHeight="1">
      <c r="A798" s="230" t="s">
        <v>702</v>
      </c>
      <c r="B798" s="229"/>
      <c r="C798" s="234"/>
      <c r="D798" s="226">
        <f t="shared" si="15"/>
        <v>0</v>
      </c>
      <c r="E798" s="227"/>
    </row>
    <row r="799" spans="1:234" s="209" customFormat="1" ht="15.75" customHeight="1">
      <c r="A799" s="231" t="s">
        <v>703</v>
      </c>
      <c r="B799" s="226">
        <f>B800+B812+B813+B816+B817+B818</f>
        <v>1615</v>
      </c>
      <c r="C799" s="226">
        <f>C800+C812+C813+C816+C817+C818</f>
        <v>2440</v>
      </c>
      <c r="D799" s="226">
        <f t="shared" si="15"/>
        <v>825</v>
      </c>
      <c r="E799" s="227">
        <f>D799/B799*100</f>
        <v>51.08359133126935</v>
      </c>
      <c r="F799" s="207"/>
      <c r="G799" s="207"/>
      <c r="H799" s="207"/>
      <c r="I799" s="207"/>
      <c r="J799" s="207"/>
      <c r="K799" s="207"/>
      <c r="L799" s="207"/>
      <c r="M799" s="207"/>
      <c r="N799" s="207"/>
      <c r="O799" s="207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  <c r="Z799" s="207"/>
      <c r="AA799" s="207"/>
      <c r="AB799" s="207"/>
      <c r="AC799" s="207"/>
      <c r="AD799" s="207"/>
      <c r="AE799" s="207"/>
      <c r="AF799" s="207"/>
      <c r="AG799" s="207"/>
      <c r="AH799" s="207"/>
      <c r="AI799" s="207"/>
      <c r="AJ799" s="207"/>
      <c r="AK799" s="207"/>
      <c r="AL799" s="207"/>
      <c r="AM799" s="207"/>
      <c r="AN799" s="207"/>
      <c r="AO799" s="207"/>
      <c r="AP799" s="207"/>
      <c r="AQ799" s="207"/>
      <c r="AR799" s="207"/>
      <c r="AS799" s="207"/>
      <c r="AT799" s="207"/>
      <c r="AU799" s="207"/>
      <c r="AV799" s="207"/>
      <c r="AW799" s="207"/>
      <c r="AX799" s="207"/>
      <c r="AY799" s="207"/>
      <c r="AZ799" s="207"/>
      <c r="BA799" s="207"/>
      <c r="BB799" s="207"/>
      <c r="BC799" s="207"/>
      <c r="BD799" s="207"/>
      <c r="BE799" s="207"/>
      <c r="BF799" s="207"/>
      <c r="BG799" s="207"/>
      <c r="BH799" s="207"/>
      <c r="BI799" s="207"/>
      <c r="BJ799" s="207"/>
      <c r="BK799" s="207"/>
      <c r="BL799" s="207"/>
      <c r="BM799" s="207"/>
      <c r="BN799" s="207"/>
      <c r="BO799" s="207"/>
      <c r="BP799" s="207"/>
      <c r="BQ799" s="207"/>
      <c r="BR799" s="207"/>
      <c r="BS799" s="207"/>
      <c r="BT799" s="207"/>
      <c r="BU799" s="207"/>
      <c r="BV799" s="207"/>
      <c r="BW799" s="207"/>
      <c r="BX799" s="207"/>
      <c r="BY799" s="207"/>
      <c r="BZ799" s="207"/>
      <c r="CA799" s="207"/>
      <c r="CB799" s="207"/>
      <c r="CC799" s="207"/>
      <c r="CD799" s="207"/>
      <c r="CE799" s="207"/>
      <c r="CF799" s="207"/>
      <c r="CG799" s="207"/>
      <c r="CH799" s="207"/>
      <c r="CI799" s="207"/>
      <c r="CJ799" s="207"/>
      <c r="CK799" s="207"/>
      <c r="CL799" s="207"/>
      <c r="CM799" s="207"/>
      <c r="CN799" s="207"/>
      <c r="CO799" s="207"/>
      <c r="CP799" s="207"/>
      <c r="CQ799" s="207"/>
      <c r="CR799" s="207"/>
      <c r="CS799" s="207"/>
      <c r="CT799" s="207"/>
      <c r="CU799" s="207"/>
      <c r="CV799" s="207"/>
      <c r="CW799" s="207"/>
      <c r="CX799" s="207"/>
      <c r="CY799" s="207"/>
      <c r="CZ799" s="207"/>
      <c r="DA799" s="207"/>
      <c r="DB799" s="207"/>
      <c r="DC799" s="207"/>
      <c r="DD799" s="207"/>
      <c r="DE799" s="207"/>
      <c r="DF799" s="207"/>
      <c r="DG799" s="207"/>
      <c r="DH799" s="207"/>
      <c r="DI799" s="207"/>
      <c r="DJ799" s="207"/>
      <c r="DK799" s="207"/>
      <c r="DL799" s="207"/>
      <c r="DM799" s="207"/>
      <c r="DN799" s="207"/>
      <c r="DO799" s="207"/>
      <c r="DP799" s="207"/>
      <c r="DQ799" s="207"/>
      <c r="DR799" s="207"/>
      <c r="DS799" s="207"/>
      <c r="DT799" s="207"/>
      <c r="DU799" s="207"/>
      <c r="DV799" s="207"/>
      <c r="DW799" s="207"/>
      <c r="DX799" s="207"/>
      <c r="DY799" s="207"/>
      <c r="DZ799" s="207"/>
      <c r="EA799" s="207"/>
      <c r="EB799" s="207"/>
      <c r="EC799" s="207"/>
      <c r="ED799" s="207"/>
      <c r="EE799" s="207"/>
      <c r="EF799" s="207"/>
      <c r="EG799" s="207"/>
      <c r="EH799" s="207"/>
      <c r="EI799" s="207"/>
      <c r="EJ799" s="207"/>
      <c r="EK799" s="207"/>
      <c r="EL799" s="207"/>
      <c r="EM799" s="207"/>
      <c r="EN799" s="207"/>
      <c r="EO799" s="207"/>
      <c r="EP799" s="207"/>
      <c r="EQ799" s="207"/>
      <c r="ER799" s="207"/>
      <c r="ES799" s="207"/>
      <c r="ET799" s="207"/>
      <c r="EU799" s="207"/>
      <c r="EV799" s="207"/>
      <c r="EW799" s="207"/>
      <c r="EX799" s="207"/>
      <c r="EY799" s="207"/>
      <c r="EZ799" s="207"/>
      <c r="FA799" s="207"/>
      <c r="FB799" s="207"/>
      <c r="FC799" s="207"/>
      <c r="FD799" s="207"/>
      <c r="FE799" s="207"/>
      <c r="FF799" s="207"/>
      <c r="FG799" s="207"/>
      <c r="FH799" s="207"/>
      <c r="FI799" s="207"/>
      <c r="FJ799" s="207"/>
      <c r="FK799" s="207"/>
      <c r="FL799" s="207"/>
      <c r="FM799" s="207"/>
      <c r="FN799" s="207"/>
      <c r="FO799" s="207"/>
      <c r="FP799" s="207"/>
      <c r="FQ799" s="207"/>
      <c r="FR799" s="207"/>
      <c r="FS799" s="207"/>
      <c r="FT799" s="207"/>
      <c r="FU799" s="207"/>
      <c r="FV799" s="207"/>
      <c r="FW799" s="207"/>
      <c r="FX799" s="207"/>
      <c r="FY799" s="207"/>
      <c r="FZ799" s="207"/>
      <c r="GA799" s="207"/>
      <c r="GB799" s="207"/>
      <c r="GC799" s="207"/>
      <c r="GD799" s="207"/>
      <c r="GE799" s="207"/>
      <c r="GF799" s="207"/>
      <c r="GG799" s="207"/>
      <c r="GH799" s="207"/>
      <c r="GI799" s="207"/>
      <c r="GJ799" s="207"/>
      <c r="GK799" s="207"/>
      <c r="GL799" s="207"/>
      <c r="GM799" s="207"/>
      <c r="GN799" s="207"/>
      <c r="GO799" s="207"/>
      <c r="GP799" s="207"/>
      <c r="GQ799" s="207"/>
      <c r="GR799" s="207"/>
      <c r="GS799" s="207"/>
      <c r="GT799" s="207"/>
      <c r="GU799" s="207"/>
      <c r="GV799" s="207"/>
      <c r="GW799" s="207"/>
      <c r="GX799" s="207"/>
      <c r="GY799" s="207"/>
      <c r="GZ799" s="207"/>
      <c r="HA799" s="207"/>
      <c r="HB799" s="207"/>
      <c r="HC799" s="207"/>
      <c r="HD799" s="207"/>
      <c r="HE799" s="207"/>
      <c r="HF799" s="207"/>
      <c r="HG799" s="207"/>
      <c r="HH799" s="207"/>
      <c r="HI799" s="207"/>
      <c r="HJ799" s="207"/>
      <c r="HK799" s="207"/>
      <c r="HL799" s="207"/>
      <c r="HM799" s="207"/>
      <c r="HN799" s="207"/>
      <c r="HO799" s="207"/>
      <c r="HP799" s="207"/>
      <c r="HQ799" s="207"/>
      <c r="HR799" s="207"/>
      <c r="HS799" s="207"/>
      <c r="HT799" s="207"/>
      <c r="HU799" s="207"/>
      <c r="HV799" s="207"/>
      <c r="HW799" s="207"/>
      <c r="HX799" s="207"/>
      <c r="HY799" s="207"/>
      <c r="HZ799" s="207"/>
    </row>
    <row r="800" spans="1:5" ht="15.75" customHeight="1">
      <c r="A800" s="230" t="s">
        <v>704</v>
      </c>
      <c r="B800" s="229">
        <f>SUM(B801:B811)</f>
        <v>299</v>
      </c>
      <c r="C800" s="232">
        <f>SUM(C801:C811)</f>
        <v>361</v>
      </c>
      <c r="D800" s="226">
        <f t="shared" si="15"/>
        <v>62</v>
      </c>
      <c r="E800" s="227">
        <f>D800/B800*100</f>
        <v>20.735785953177256</v>
      </c>
    </row>
    <row r="801" spans="1:5" ht="15.75" customHeight="1">
      <c r="A801" s="230" t="s">
        <v>107</v>
      </c>
      <c r="B801" s="229">
        <v>118</v>
      </c>
      <c r="C801" s="232">
        <v>138</v>
      </c>
      <c r="D801" s="226">
        <f t="shared" si="15"/>
        <v>20</v>
      </c>
      <c r="E801" s="227">
        <f>D801/B801*100</f>
        <v>16.94915254237288</v>
      </c>
    </row>
    <row r="802" spans="1:5" ht="15.75" customHeight="1">
      <c r="A802" s="230" t="s">
        <v>108</v>
      </c>
      <c r="B802" s="229">
        <v>47</v>
      </c>
      <c r="C802" s="234">
        <v>22</v>
      </c>
      <c r="D802" s="226">
        <f t="shared" si="15"/>
        <v>-25</v>
      </c>
      <c r="E802" s="227">
        <f>D802/B802*100</f>
        <v>-53.191489361702125</v>
      </c>
    </row>
    <row r="803" spans="1:5" ht="15.75" customHeight="1">
      <c r="A803" s="230" t="s">
        <v>109</v>
      </c>
      <c r="B803" s="229"/>
      <c r="C803" s="234"/>
      <c r="D803" s="226">
        <f t="shared" si="15"/>
        <v>0</v>
      </c>
      <c r="E803" s="227"/>
    </row>
    <row r="804" spans="1:5" ht="15.75" customHeight="1">
      <c r="A804" s="230" t="s">
        <v>705</v>
      </c>
      <c r="B804" s="229">
        <v>10</v>
      </c>
      <c r="C804" s="234">
        <v>40</v>
      </c>
      <c r="D804" s="226">
        <f t="shared" si="15"/>
        <v>30</v>
      </c>
      <c r="E804" s="227">
        <f>D804/B804*100</f>
        <v>300</v>
      </c>
    </row>
    <row r="805" spans="1:5" ht="15.75" customHeight="1">
      <c r="A805" s="230" t="s">
        <v>706</v>
      </c>
      <c r="B805" s="229">
        <v>8</v>
      </c>
      <c r="C805" s="234">
        <v>154</v>
      </c>
      <c r="D805" s="226">
        <f t="shared" si="15"/>
        <v>146</v>
      </c>
      <c r="E805" s="227">
        <f>D805/B805*100</f>
        <v>1825</v>
      </c>
    </row>
    <row r="806" spans="1:5" ht="15.75" customHeight="1">
      <c r="A806" s="230" t="s">
        <v>707</v>
      </c>
      <c r="B806" s="229">
        <v>116</v>
      </c>
      <c r="C806" s="234">
        <v>7</v>
      </c>
      <c r="D806" s="226">
        <f t="shared" si="15"/>
        <v>-109</v>
      </c>
      <c r="E806" s="227">
        <f>D806/B806*100</f>
        <v>-93.96551724137932</v>
      </c>
    </row>
    <row r="807" spans="1:5" ht="15.75" customHeight="1">
      <c r="A807" s="230" t="s">
        <v>708</v>
      </c>
      <c r="B807" s="229"/>
      <c r="C807" s="234"/>
      <c r="D807" s="226">
        <f t="shared" si="15"/>
        <v>0</v>
      </c>
      <c r="E807" s="227"/>
    </row>
    <row r="808" spans="1:5" ht="15.75" customHeight="1">
      <c r="A808" s="230" t="s">
        <v>709</v>
      </c>
      <c r="B808" s="229"/>
      <c r="C808" s="234"/>
      <c r="D808" s="226">
        <f t="shared" si="15"/>
        <v>0</v>
      </c>
      <c r="E808" s="227"/>
    </row>
    <row r="809" spans="1:5" ht="15.75" customHeight="1">
      <c r="A809" s="230" t="s">
        <v>710</v>
      </c>
      <c r="B809" s="229"/>
      <c r="C809" s="234"/>
      <c r="D809" s="226">
        <f t="shared" si="15"/>
        <v>0</v>
      </c>
      <c r="E809" s="227"/>
    </row>
    <row r="810" spans="1:5" ht="15.75" customHeight="1">
      <c r="A810" s="230" t="s">
        <v>711</v>
      </c>
      <c r="B810" s="229"/>
      <c r="C810" s="234"/>
      <c r="D810" s="226">
        <f t="shared" si="15"/>
        <v>0</v>
      </c>
      <c r="E810" s="227"/>
    </row>
    <row r="811" spans="1:5" ht="15.75" customHeight="1">
      <c r="A811" s="230" t="s">
        <v>712</v>
      </c>
      <c r="B811" s="229"/>
      <c r="C811" s="234"/>
      <c r="D811" s="226">
        <f t="shared" si="15"/>
        <v>0</v>
      </c>
      <c r="E811" s="227"/>
    </row>
    <row r="812" spans="1:5" ht="15.75" customHeight="1">
      <c r="A812" s="230" t="s">
        <v>713</v>
      </c>
      <c r="B812" s="229"/>
      <c r="C812" s="234"/>
      <c r="D812" s="226">
        <f t="shared" si="15"/>
        <v>0</v>
      </c>
      <c r="E812" s="227"/>
    </row>
    <row r="813" spans="1:5" ht="15.75" customHeight="1">
      <c r="A813" s="230" t="s">
        <v>714</v>
      </c>
      <c r="B813" s="229">
        <f>SUM(B814:B815)</f>
        <v>60</v>
      </c>
      <c r="C813" s="229">
        <f>SUM(C814:C815)</f>
        <v>1544</v>
      </c>
      <c r="D813" s="226">
        <f t="shared" si="15"/>
        <v>1484</v>
      </c>
      <c r="E813" s="227">
        <f>D813/B813*100</f>
        <v>2473.3333333333335</v>
      </c>
    </row>
    <row r="814" spans="1:5" ht="15.75" customHeight="1">
      <c r="A814" s="230" t="s">
        <v>715</v>
      </c>
      <c r="B814" s="229">
        <v>60</v>
      </c>
      <c r="C814" s="232">
        <v>277</v>
      </c>
      <c r="D814" s="226">
        <f t="shared" si="15"/>
        <v>217</v>
      </c>
      <c r="E814" s="227">
        <f>D814/B814*100</f>
        <v>361.6666666666667</v>
      </c>
    </row>
    <row r="815" spans="1:5" ht="15.75" customHeight="1">
      <c r="A815" s="230" t="s">
        <v>716</v>
      </c>
      <c r="B815" s="229"/>
      <c r="C815" s="234">
        <v>1267</v>
      </c>
      <c r="D815" s="226">
        <f t="shared" si="15"/>
        <v>1267</v>
      </c>
      <c r="E815" s="227"/>
    </row>
    <row r="816" spans="1:5" ht="15.75" customHeight="1">
      <c r="A816" s="230" t="s">
        <v>717</v>
      </c>
      <c r="B816" s="229">
        <v>506</v>
      </c>
      <c r="C816" s="234">
        <v>535</v>
      </c>
      <c r="D816" s="226">
        <f t="shared" si="15"/>
        <v>29</v>
      </c>
      <c r="E816" s="227">
        <f>D816/B816*100</f>
        <v>5.7312252964426875</v>
      </c>
    </row>
    <row r="817" spans="1:5" ht="15.75" customHeight="1">
      <c r="A817" s="230" t="s">
        <v>718</v>
      </c>
      <c r="B817" s="229"/>
      <c r="C817" s="234"/>
      <c r="D817" s="226">
        <f t="shared" si="15"/>
        <v>0</v>
      </c>
      <c r="E817" s="227"/>
    </row>
    <row r="818" spans="1:5" ht="15.75" customHeight="1">
      <c r="A818" s="230" t="s">
        <v>719</v>
      </c>
      <c r="B818" s="229">
        <v>750</v>
      </c>
      <c r="C818" s="234"/>
      <c r="D818" s="226">
        <f t="shared" si="15"/>
        <v>-750</v>
      </c>
      <c r="E818" s="227">
        <f>D818/B818*100</f>
        <v>-100</v>
      </c>
    </row>
    <row r="819" spans="1:234" s="209" customFormat="1" ht="15.75" customHeight="1">
      <c r="A819" s="231" t="s">
        <v>720</v>
      </c>
      <c r="B819" s="226">
        <f>B820+B846+B874+B901+B912+B923+B929+B936+B943+B947</f>
        <v>10315</v>
      </c>
      <c r="C819" s="226">
        <f>C820+C846+C874+C901+C912+C923+C929+C936+C943+C947</f>
        <v>11635</v>
      </c>
      <c r="D819" s="226">
        <f t="shared" si="15"/>
        <v>1320</v>
      </c>
      <c r="E819" s="227">
        <f>D819/B819*100</f>
        <v>12.796897721764422</v>
      </c>
      <c r="F819" s="207"/>
      <c r="G819" s="207"/>
      <c r="H819" s="207"/>
      <c r="I819" s="207"/>
      <c r="J819" s="207"/>
      <c r="K819" s="207"/>
      <c r="L819" s="207"/>
      <c r="M819" s="207"/>
      <c r="N819" s="207"/>
      <c r="O819" s="207"/>
      <c r="P819" s="207"/>
      <c r="Q819" s="207"/>
      <c r="R819" s="207"/>
      <c r="S819" s="207"/>
      <c r="T819" s="207"/>
      <c r="U819" s="207"/>
      <c r="V819" s="207"/>
      <c r="W819" s="207"/>
      <c r="X819" s="207"/>
      <c r="Y819" s="207"/>
      <c r="Z819" s="207"/>
      <c r="AA819" s="207"/>
      <c r="AB819" s="207"/>
      <c r="AC819" s="207"/>
      <c r="AD819" s="207"/>
      <c r="AE819" s="207"/>
      <c r="AF819" s="207"/>
      <c r="AG819" s="207"/>
      <c r="AH819" s="207"/>
      <c r="AI819" s="207"/>
      <c r="AJ819" s="207"/>
      <c r="AK819" s="207"/>
      <c r="AL819" s="207"/>
      <c r="AM819" s="207"/>
      <c r="AN819" s="207"/>
      <c r="AO819" s="207"/>
      <c r="AP819" s="207"/>
      <c r="AQ819" s="207"/>
      <c r="AR819" s="207"/>
      <c r="AS819" s="207"/>
      <c r="AT819" s="207"/>
      <c r="AU819" s="207"/>
      <c r="AV819" s="207"/>
      <c r="AW819" s="207"/>
      <c r="AX819" s="207"/>
      <c r="AY819" s="207"/>
      <c r="AZ819" s="207"/>
      <c r="BA819" s="207"/>
      <c r="BB819" s="207"/>
      <c r="BC819" s="207"/>
      <c r="BD819" s="207"/>
      <c r="BE819" s="207"/>
      <c r="BF819" s="207"/>
      <c r="BG819" s="207"/>
      <c r="BH819" s="207"/>
      <c r="BI819" s="207"/>
      <c r="BJ819" s="207"/>
      <c r="BK819" s="207"/>
      <c r="BL819" s="207"/>
      <c r="BM819" s="207"/>
      <c r="BN819" s="207"/>
      <c r="BO819" s="207"/>
      <c r="BP819" s="207"/>
      <c r="BQ819" s="207"/>
      <c r="BR819" s="207"/>
      <c r="BS819" s="207"/>
      <c r="BT819" s="207"/>
      <c r="BU819" s="207"/>
      <c r="BV819" s="207"/>
      <c r="BW819" s="207"/>
      <c r="BX819" s="207"/>
      <c r="BY819" s="207"/>
      <c r="BZ819" s="207"/>
      <c r="CA819" s="207"/>
      <c r="CB819" s="207"/>
      <c r="CC819" s="207"/>
      <c r="CD819" s="207"/>
      <c r="CE819" s="207"/>
      <c r="CF819" s="207"/>
      <c r="CG819" s="207"/>
      <c r="CH819" s="207"/>
      <c r="CI819" s="207"/>
      <c r="CJ819" s="207"/>
      <c r="CK819" s="207"/>
      <c r="CL819" s="207"/>
      <c r="CM819" s="207"/>
      <c r="CN819" s="207"/>
      <c r="CO819" s="207"/>
      <c r="CP819" s="207"/>
      <c r="CQ819" s="207"/>
      <c r="CR819" s="207"/>
      <c r="CS819" s="207"/>
      <c r="CT819" s="207"/>
      <c r="CU819" s="207"/>
      <c r="CV819" s="207"/>
      <c r="CW819" s="207"/>
      <c r="CX819" s="207"/>
      <c r="CY819" s="207"/>
      <c r="CZ819" s="207"/>
      <c r="DA819" s="207"/>
      <c r="DB819" s="207"/>
      <c r="DC819" s="207"/>
      <c r="DD819" s="207"/>
      <c r="DE819" s="207"/>
      <c r="DF819" s="207"/>
      <c r="DG819" s="207"/>
      <c r="DH819" s="207"/>
      <c r="DI819" s="207"/>
      <c r="DJ819" s="207"/>
      <c r="DK819" s="207"/>
      <c r="DL819" s="207"/>
      <c r="DM819" s="207"/>
      <c r="DN819" s="207"/>
      <c r="DO819" s="207"/>
      <c r="DP819" s="207"/>
      <c r="DQ819" s="207"/>
      <c r="DR819" s="207"/>
      <c r="DS819" s="207"/>
      <c r="DT819" s="207"/>
      <c r="DU819" s="207"/>
      <c r="DV819" s="207"/>
      <c r="DW819" s="207"/>
      <c r="DX819" s="207"/>
      <c r="DY819" s="207"/>
      <c r="DZ819" s="207"/>
      <c r="EA819" s="207"/>
      <c r="EB819" s="207"/>
      <c r="EC819" s="207"/>
      <c r="ED819" s="207"/>
      <c r="EE819" s="207"/>
      <c r="EF819" s="207"/>
      <c r="EG819" s="207"/>
      <c r="EH819" s="207"/>
      <c r="EI819" s="207"/>
      <c r="EJ819" s="207"/>
      <c r="EK819" s="207"/>
      <c r="EL819" s="207"/>
      <c r="EM819" s="207"/>
      <c r="EN819" s="207"/>
      <c r="EO819" s="207"/>
      <c r="EP819" s="207"/>
      <c r="EQ819" s="207"/>
      <c r="ER819" s="207"/>
      <c r="ES819" s="207"/>
      <c r="ET819" s="207"/>
      <c r="EU819" s="207"/>
      <c r="EV819" s="207"/>
      <c r="EW819" s="207"/>
      <c r="EX819" s="207"/>
      <c r="EY819" s="207"/>
      <c r="EZ819" s="207"/>
      <c r="FA819" s="207"/>
      <c r="FB819" s="207"/>
      <c r="FC819" s="207"/>
      <c r="FD819" s="207"/>
      <c r="FE819" s="207"/>
      <c r="FF819" s="207"/>
      <c r="FG819" s="207"/>
      <c r="FH819" s="207"/>
      <c r="FI819" s="207"/>
      <c r="FJ819" s="207"/>
      <c r="FK819" s="207"/>
      <c r="FL819" s="207"/>
      <c r="FM819" s="207"/>
      <c r="FN819" s="207"/>
      <c r="FO819" s="207"/>
      <c r="FP819" s="207"/>
      <c r="FQ819" s="207"/>
      <c r="FR819" s="207"/>
      <c r="FS819" s="207"/>
      <c r="FT819" s="207"/>
      <c r="FU819" s="207"/>
      <c r="FV819" s="207"/>
      <c r="FW819" s="207"/>
      <c r="FX819" s="207"/>
      <c r="FY819" s="207"/>
      <c r="FZ819" s="207"/>
      <c r="GA819" s="207"/>
      <c r="GB819" s="207"/>
      <c r="GC819" s="207"/>
      <c r="GD819" s="207"/>
      <c r="GE819" s="207"/>
      <c r="GF819" s="207"/>
      <c r="GG819" s="207"/>
      <c r="GH819" s="207"/>
      <c r="GI819" s="207"/>
      <c r="GJ819" s="207"/>
      <c r="GK819" s="207"/>
      <c r="GL819" s="207"/>
      <c r="GM819" s="207"/>
      <c r="GN819" s="207"/>
      <c r="GO819" s="207"/>
      <c r="GP819" s="207"/>
      <c r="GQ819" s="207"/>
      <c r="GR819" s="207"/>
      <c r="GS819" s="207"/>
      <c r="GT819" s="207"/>
      <c r="GU819" s="207"/>
      <c r="GV819" s="207"/>
      <c r="GW819" s="207"/>
      <c r="GX819" s="207"/>
      <c r="GY819" s="207"/>
      <c r="GZ819" s="207"/>
      <c r="HA819" s="207"/>
      <c r="HB819" s="207"/>
      <c r="HC819" s="207"/>
      <c r="HD819" s="207"/>
      <c r="HE819" s="207"/>
      <c r="HF819" s="207"/>
      <c r="HG819" s="207"/>
      <c r="HH819" s="207"/>
      <c r="HI819" s="207"/>
      <c r="HJ819" s="207"/>
      <c r="HK819" s="207"/>
      <c r="HL819" s="207"/>
      <c r="HM819" s="207"/>
      <c r="HN819" s="207"/>
      <c r="HO819" s="207"/>
      <c r="HP819" s="207"/>
      <c r="HQ819" s="207"/>
      <c r="HR819" s="207"/>
      <c r="HS819" s="207"/>
      <c r="HT819" s="207"/>
      <c r="HU819" s="207"/>
      <c r="HV819" s="207"/>
      <c r="HW819" s="207"/>
      <c r="HX819" s="207"/>
      <c r="HY819" s="207"/>
      <c r="HZ819" s="207"/>
    </row>
    <row r="820" spans="1:5" ht="15.75" customHeight="1">
      <c r="A820" s="230" t="s">
        <v>721</v>
      </c>
      <c r="B820" s="229">
        <f>SUM(B821:B845)</f>
        <v>2163</v>
      </c>
      <c r="C820" s="232">
        <f>SUM(C821:C845)</f>
        <v>2406</v>
      </c>
      <c r="D820" s="226">
        <f t="shared" si="15"/>
        <v>243</v>
      </c>
      <c r="E820" s="227">
        <f>D820/B820*100</f>
        <v>11.234396671289876</v>
      </c>
    </row>
    <row r="821" spans="1:5" ht="15.75" customHeight="1">
      <c r="A821" s="230" t="s">
        <v>107</v>
      </c>
      <c r="B821" s="229">
        <v>115</v>
      </c>
      <c r="C821" s="232">
        <v>140</v>
      </c>
      <c r="D821" s="226">
        <f t="shared" si="15"/>
        <v>25</v>
      </c>
      <c r="E821" s="227">
        <f>D821/B821*100</f>
        <v>21.73913043478261</v>
      </c>
    </row>
    <row r="822" spans="1:5" ht="15.75" customHeight="1">
      <c r="A822" s="230" t="s">
        <v>108</v>
      </c>
      <c r="B822" s="229"/>
      <c r="C822" s="234"/>
      <c r="D822" s="226">
        <f t="shared" si="15"/>
        <v>0</v>
      </c>
      <c r="E822" s="227"/>
    </row>
    <row r="823" spans="1:5" ht="15.75" customHeight="1">
      <c r="A823" s="230" t="s">
        <v>109</v>
      </c>
      <c r="B823" s="229"/>
      <c r="C823" s="234"/>
      <c r="D823" s="226">
        <f t="shared" si="15"/>
        <v>0</v>
      </c>
      <c r="E823" s="227"/>
    </row>
    <row r="824" spans="1:5" ht="15.75" customHeight="1">
      <c r="A824" s="230" t="s">
        <v>116</v>
      </c>
      <c r="B824" s="229">
        <v>1824</v>
      </c>
      <c r="C824" s="234">
        <v>2137</v>
      </c>
      <c r="D824" s="226">
        <f t="shared" si="15"/>
        <v>313</v>
      </c>
      <c r="E824" s="227">
        <f>D824/B824*100</f>
        <v>17.160087719298247</v>
      </c>
    </row>
    <row r="825" spans="1:5" ht="15.75" customHeight="1">
      <c r="A825" s="230" t="s">
        <v>722</v>
      </c>
      <c r="B825" s="229"/>
      <c r="C825" s="234"/>
      <c r="D825" s="226">
        <f t="shared" si="15"/>
        <v>0</v>
      </c>
      <c r="E825" s="227"/>
    </row>
    <row r="826" spans="1:5" ht="15.75" customHeight="1">
      <c r="A826" s="230" t="s">
        <v>723</v>
      </c>
      <c r="B826" s="229">
        <v>50</v>
      </c>
      <c r="C826" s="234">
        <v>75</v>
      </c>
      <c r="D826" s="226">
        <f t="shared" si="15"/>
        <v>25</v>
      </c>
      <c r="E826" s="227">
        <f>D826/B826*100</f>
        <v>50</v>
      </c>
    </row>
    <row r="827" spans="1:5" ht="15.75" customHeight="1">
      <c r="A827" s="230" t="s">
        <v>724</v>
      </c>
      <c r="B827" s="229">
        <v>4</v>
      </c>
      <c r="C827" s="234">
        <v>5</v>
      </c>
      <c r="D827" s="226">
        <f t="shared" si="15"/>
        <v>1</v>
      </c>
      <c r="E827" s="227">
        <f>D827/B827*100</f>
        <v>25</v>
      </c>
    </row>
    <row r="828" spans="1:5" ht="15.75" customHeight="1">
      <c r="A828" s="230" t="s">
        <v>725</v>
      </c>
      <c r="B828" s="229"/>
      <c r="C828" s="234"/>
      <c r="D828" s="226">
        <f t="shared" si="15"/>
        <v>0</v>
      </c>
      <c r="E828" s="227"/>
    </row>
    <row r="829" spans="1:5" ht="15.75" customHeight="1">
      <c r="A829" s="230" t="s">
        <v>726</v>
      </c>
      <c r="B829" s="229"/>
      <c r="C829" s="234"/>
      <c r="D829" s="226">
        <f t="shared" si="15"/>
        <v>0</v>
      </c>
      <c r="E829" s="227"/>
    </row>
    <row r="830" spans="1:5" ht="15.75" customHeight="1">
      <c r="A830" s="230" t="s">
        <v>727</v>
      </c>
      <c r="B830" s="229"/>
      <c r="C830" s="234"/>
      <c r="D830" s="226">
        <f t="shared" si="15"/>
        <v>0</v>
      </c>
      <c r="E830" s="227"/>
    </row>
    <row r="831" spans="1:5" ht="15.75" customHeight="1">
      <c r="A831" s="230" t="s">
        <v>728</v>
      </c>
      <c r="B831" s="229"/>
      <c r="C831" s="234">
        <v>5</v>
      </c>
      <c r="D831" s="226">
        <f t="shared" si="15"/>
        <v>5</v>
      </c>
      <c r="E831" s="227"/>
    </row>
    <row r="832" spans="1:5" ht="15.75" customHeight="1">
      <c r="A832" s="230" t="s">
        <v>729</v>
      </c>
      <c r="B832" s="229"/>
      <c r="C832" s="234"/>
      <c r="D832" s="226">
        <f t="shared" si="15"/>
        <v>0</v>
      </c>
      <c r="E832" s="227"/>
    </row>
    <row r="833" spans="1:5" ht="15.75" customHeight="1">
      <c r="A833" s="230" t="s">
        <v>730</v>
      </c>
      <c r="B833" s="229">
        <v>2</v>
      </c>
      <c r="C833" s="234">
        <v>5</v>
      </c>
      <c r="D833" s="226">
        <f t="shared" si="15"/>
        <v>3</v>
      </c>
      <c r="E833" s="227">
        <f>D833/B833*100</f>
        <v>150</v>
      </c>
    </row>
    <row r="834" spans="1:5" ht="15.75" customHeight="1">
      <c r="A834" s="230" t="s">
        <v>731</v>
      </c>
      <c r="B834" s="229"/>
      <c r="C834" s="234"/>
      <c r="D834" s="226">
        <f t="shared" si="15"/>
        <v>0</v>
      </c>
      <c r="E834" s="227"/>
    </row>
    <row r="835" spans="1:5" ht="15.75" customHeight="1">
      <c r="A835" s="230" t="s">
        <v>732</v>
      </c>
      <c r="B835" s="229"/>
      <c r="C835" s="234"/>
      <c r="D835" s="226">
        <f t="shared" si="15"/>
        <v>0</v>
      </c>
      <c r="E835" s="227"/>
    </row>
    <row r="836" spans="1:5" ht="15.75" customHeight="1">
      <c r="A836" s="230" t="s">
        <v>733</v>
      </c>
      <c r="B836" s="229">
        <v>5</v>
      </c>
      <c r="C836" s="234">
        <v>5</v>
      </c>
      <c r="D836" s="226">
        <f t="shared" si="15"/>
        <v>0</v>
      </c>
      <c r="E836" s="227"/>
    </row>
    <row r="837" spans="1:5" ht="15.75" customHeight="1">
      <c r="A837" s="230" t="s">
        <v>734</v>
      </c>
      <c r="B837" s="229"/>
      <c r="C837" s="234"/>
      <c r="D837" s="226">
        <f aca="true" t="shared" si="16" ref="D837:D900">C837-B837</f>
        <v>0</v>
      </c>
      <c r="E837" s="227"/>
    </row>
    <row r="838" spans="1:5" ht="15.75" customHeight="1">
      <c r="A838" s="230" t="s">
        <v>735</v>
      </c>
      <c r="B838" s="229"/>
      <c r="C838" s="234"/>
      <c r="D838" s="226">
        <f t="shared" si="16"/>
        <v>0</v>
      </c>
      <c r="E838" s="227"/>
    </row>
    <row r="839" spans="1:5" ht="15.75" customHeight="1">
      <c r="A839" s="230" t="s">
        <v>736</v>
      </c>
      <c r="B839" s="229">
        <v>1</v>
      </c>
      <c r="C839" s="234">
        <v>2</v>
      </c>
      <c r="D839" s="226">
        <f t="shared" si="16"/>
        <v>1</v>
      </c>
      <c r="E839" s="227">
        <f>D839/B839*100</f>
        <v>100</v>
      </c>
    </row>
    <row r="840" spans="1:5" ht="15.75" customHeight="1">
      <c r="A840" s="230" t="s">
        <v>737</v>
      </c>
      <c r="B840" s="229"/>
      <c r="C840" s="234"/>
      <c r="D840" s="226">
        <f t="shared" si="16"/>
        <v>0</v>
      </c>
      <c r="E840" s="227"/>
    </row>
    <row r="841" spans="1:5" ht="15.75" customHeight="1">
      <c r="A841" s="230" t="s">
        <v>738</v>
      </c>
      <c r="B841" s="229"/>
      <c r="C841" s="234"/>
      <c r="D841" s="226">
        <f t="shared" si="16"/>
        <v>0</v>
      </c>
      <c r="E841" s="227"/>
    </row>
    <row r="842" spans="1:5" ht="15.75" customHeight="1">
      <c r="A842" s="230" t="s">
        <v>739</v>
      </c>
      <c r="B842" s="229">
        <v>57</v>
      </c>
      <c r="C842" s="234"/>
      <c r="D842" s="226">
        <f t="shared" si="16"/>
        <v>-57</v>
      </c>
      <c r="E842" s="227">
        <f>D842/B842*100</f>
        <v>-100</v>
      </c>
    </row>
    <row r="843" spans="1:5" ht="15.75" customHeight="1">
      <c r="A843" s="230" t="s">
        <v>740</v>
      </c>
      <c r="B843" s="229"/>
      <c r="C843" s="234"/>
      <c r="D843" s="226">
        <f t="shared" si="16"/>
        <v>0</v>
      </c>
      <c r="E843" s="227"/>
    </row>
    <row r="844" spans="1:5" ht="15.75" customHeight="1">
      <c r="A844" s="230" t="s">
        <v>741</v>
      </c>
      <c r="B844" s="229"/>
      <c r="C844" s="234"/>
      <c r="D844" s="226">
        <f t="shared" si="16"/>
        <v>0</v>
      </c>
      <c r="E844" s="227"/>
    </row>
    <row r="845" spans="1:5" ht="15.75" customHeight="1">
      <c r="A845" s="230" t="s">
        <v>742</v>
      </c>
      <c r="B845" s="229">
        <v>105</v>
      </c>
      <c r="C845" s="234">
        <v>32</v>
      </c>
      <c r="D845" s="226">
        <f t="shared" si="16"/>
        <v>-73</v>
      </c>
      <c r="E845" s="227">
        <f>D845/B845*100</f>
        <v>-69.52380952380952</v>
      </c>
    </row>
    <row r="846" spans="1:5" ht="15.75" customHeight="1">
      <c r="A846" s="230" t="s">
        <v>743</v>
      </c>
      <c r="B846" s="229">
        <f>SUM(B847:B873)</f>
        <v>1298</v>
      </c>
      <c r="C846" s="232">
        <f>SUM(C847:C873)</f>
        <v>1847</v>
      </c>
      <c r="D846" s="226">
        <f t="shared" si="16"/>
        <v>549</v>
      </c>
      <c r="E846" s="227">
        <f>D846/B846*100</f>
        <v>42.29583975346687</v>
      </c>
    </row>
    <row r="847" spans="1:5" ht="15.75" customHeight="1">
      <c r="A847" s="230" t="s">
        <v>107</v>
      </c>
      <c r="B847" s="229">
        <v>38</v>
      </c>
      <c r="C847" s="234">
        <v>60</v>
      </c>
      <c r="D847" s="226">
        <f t="shared" si="16"/>
        <v>22</v>
      </c>
      <c r="E847" s="227">
        <f>D847/B847*100</f>
        <v>57.89473684210527</v>
      </c>
    </row>
    <row r="848" spans="1:5" ht="15.75" customHeight="1">
      <c r="A848" s="230" t="s">
        <v>108</v>
      </c>
      <c r="B848" s="229"/>
      <c r="C848" s="234"/>
      <c r="D848" s="226">
        <f t="shared" si="16"/>
        <v>0</v>
      </c>
      <c r="E848" s="227"/>
    </row>
    <row r="849" spans="1:5" ht="15.75" customHeight="1">
      <c r="A849" s="230" t="s">
        <v>109</v>
      </c>
      <c r="B849" s="229"/>
      <c r="C849" s="234"/>
      <c r="D849" s="226">
        <f t="shared" si="16"/>
        <v>0</v>
      </c>
      <c r="E849" s="227"/>
    </row>
    <row r="850" spans="1:5" ht="15.75" customHeight="1">
      <c r="A850" s="230" t="s">
        <v>744</v>
      </c>
      <c r="B850" s="229">
        <v>284</v>
      </c>
      <c r="C850" s="234">
        <v>346</v>
      </c>
      <c r="D850" s="226">
        <f t="shared" si="16"/>
        <v>62</v>
      </c>
      <c r="E850" s="227">
        <f>D850/B850*100</f>
        <v>21.830985915492956</v>
      </c>
    </row>
    <row r="851" spans="1:5" ht="15.75" customHeight="1">
      <c r="A851" s="230" t="s">
        <v>745</v>
      </c>
      <c r="B851" s="229">
        <v>400</v>
      </c>
      <c r="C851" s="234">
        <v>210</v>
      </c>
      <c r="D851" s="226">
        <f t="shared" si="16"/>
        <v>-190</v>
      </c>
      <c r="E851" s="227">
        <f>D851/B851*100</f>
        <v>-47.5</v>
      </c>
    </row>
    <row r="852" spans="1:5" ht="15.75" customHeight="1">
      <c r="A852" s="230" t="s">
        <v>746</v>
      </c>
      <c r="B852" s="229"/>
      <c r="C852" s="234"/>
      <c r="D852" s="226">
        <f t="shared" si="16"/>
        <v>0</v>
      </c>
      <c r="E852" s="227"/>
    </row>
    <row r="853" spans="1:5" ht="15.75" customHeight="1">
      <c r="A853" s="230" t="s">
        <v>747</v>
      </c>
      <c r="B853" s="229"/>
      <c r="C853" s="234"/>
      <c r="D853" s="226">
        <f t="shared" si="16"/>
        <v>0</v>
      </c>
      <c r="E853" s="227"/>
    </row>
    <row r="854" spans="1:5" ht="15.75" customHeight="1">
      <c r="A854" s="230" t="s">
        <v>748</v>
      </c>
      <c r="B854" s="229"/>
      <c r="C854" s="234"/>
      <c r="D854" s="226">
        <f t="shared" si="16"/>
        <v>0</v>
      </c>
      <c r="E854" s="227"/>
    </row>
    <row r="855" spans="1:5" ht="15.75" customHeight="1">
      <c r="A855" s="230" t="s">
        <v>749</v>
      </c>
      <c r="B855" s="229">
        <v>3</v>
      </c>
      <c r="C855" s="234"/>
      <c r="D855" s="226">
        <f t="shared" si="16"/>
        <v>-3</v>
      </c>
      <c r="E855" s="227">
        <f>D855/B855*100</f>
        <v>-100</v>
      </c>
    </row>
    <row r="856" spans="1:5" ht="15.75" customHeight="1">
      <c r="A856" s="230" t="s">
        <v>750</v>
      </c>
      <c r="B856" s="229"/>
      <c r="C856" s="234"/>
      <c r="D856" s="226">
        <f t="shared" si="16"/>
        <v>0</v>
      </c>
      <c r="E856" s="227"/>
    </row>
    <row r="857" spans="1:5" ht="15.75" customHeight="1">
      <c r="A857" s="230" t="s">
        <v>751</v>
      </c>
      <c r="B857" s="229"/>
      <c r="C857" s="234"/>
      <c r="D857" s="226">
        <f t="shared" si="16"/>
        <v>0</v>
      </c>
      <c r="E857" s="227"/>
    </row>
    <row r="858" spans="1:5" ht="15.75" customHeight="1">
      <c r="A858" s="230" t="s">
        <v>752</v>
      </c>
      <c r="B858" s="229"/>
      <c r="C858" s="234">
        <v>21</v>
      </c>
      <c r="D858" s="226">
        <f t="shared" si="16"/>
        <v>21</v>
      </c>
      <c r="E858" s="227"/>
    </row>
    <row r="859" spans="1:5" ht="15.75" customHeight="1">
      <c r="A859" s="230" t="s">
        <v>753</v>
      </c>
      <c r="B859" s="229">
        <v>254</v>
      </c>
      <c r="C859" s="234">
        <v>318</v>
      </c>
      <c r="D859" s="226">
        <f t="shared" si="16"/>
        <v>64</v>
      </c>
      <c r="E859" s="227">
        <f>D859/B859*100</f>
        <v>25.196850393700785</v>
      </c>
    </row>
    <row r="860" spans="1:5" ht="15.75" customHeight="1">
      <c r="A860" s="230" t="s">
        <v>754</v>
      </c>
      <c r="B860" s="229"/>
      <c r="C860" s="234"/>
      <c r="D860" s="226">
        <f t="shared" si="16"/>
        <v>0</v>
      </c>
      <c r="E860" s="227"/>
    </row>
    <row r="861" spans="1:5" ht="15.75" customHeight="1">
      <c r="A861" s="230" t="s">
        <v>755</v>
      </c>
      <c r="B861" s="229"/>
      <c r="C861" s="234"/>
      <c r="D861" s="226">
        <f t="shared" si="16"/>
        <v>0</v>
      </c>
      <c r="E861" s="227"/>
    </row>
    <row r="862" spans="1:5" ht="15.75" customHeight="1">
      <c r="A862" s="230" t="s">
        <v>756</v>
      </c>
      <c r="B862" s="229"/>
      <c r="C862" s="234"/>
      <c r="D862" s="226">
        <f t="shared" si="16"/>
        <v>0</v>
      </c>
      <c r="E862" s="227"/>
    </row>
    <row r="863" spans="1:5" ht="15.75" customHeight="1">
      <c r="A863" s="230" t="s">
        <v>757</v>
      </c>
      <c r="B863" s="229"/>
      <c r="C863" s="234"/>
      <c r="D863" s="226">
        <f t="shared" si="16"/>
        <v>0</v>
      </c>
      <c r="E863" s="227"/>
    </row>
    <row r="864" spans="1:5" ht="15.75" customHeight="1">
      <c r="A864" s="230" t="s">
        <v>758</v>
      </c>
      <c r="B864" s="229"/>
      <c r="C864" s="234"/>
      <c r="D864" s="226">
        <f t="shared" si="16"/>
        <v>0</v>
      </c>
      <c r="E864" s="227"/>
    </row>
    <row r="865" spans="1:5" ht="15.75" customHeight="1">
      <c r="A865" s="230" t="s">
        <v>759</v>
      </c>
      <c r="B865" s="229"/>
      <c r="C865" s="234"/>
      <c r="D865" s="226">
        <f t="shared" si="16"/>
        <v>0</v>
      </c>
      <c r="E865" s="227"/>
    </row>
    <row r="866" spans="1:5" ht="15.75" customHeight="1">
      <c r="A866" s="230" t="s">
        <v>760</v>
      </c>
      <c r="B866" s="229"/>
      <c r="C866" s="234"/>
      <c r="D866" s="226">
        <f t="shared" si="16"/>
        <v>0</v>
      </c>
      <c r="E866" s="227"/>
    </row>
    <row r="867" spans="1:5" ht="15.75" customHeight="1">
      <c r="A867" s="230" t="s">
        <v>761</v>
      </c>
      <c r="B867" s="229"/>
      <c r="C867" s="234"/>
      <c r="D867" s="226">
        <f t="shared" si="16"/>
        <v>0</v>
      </c>
      <c r="E867" s="227"/>
    </row>
    <row r="868" spans="1:5" ht="15.75" customHeight="1">
      <c r="A868" s="230" t="s">
        <v>762</v>
      </c>
      <c r="B868" s="229"/>
      <c r="C868" s="234"/>
      <c r="D868" s="226">
        <f t="shared" si="16"/>
        <v>0</v>
      </c>
      <c r="E868" s="227"/>
    </row>
    <row r="869" spans="1:5" ht="15.75" customHeight="1">
      <c r="A869" s="230" t="s">
        <v>763</v>
      </c>
      <c r="B869" s="229"/>
      <c r="C869" s="234"/>
      <c r="D869" s="226">
        <f t="shared" si="16"/>
        <v>0</v>
      </c>
      <c r="E869" s="227"/>
    </row>
    <row r="870" spans="1:5" ht="15.75" customHeight="1">
      <c r="A870" s="230" t="s">
        <v>764</v>
      </c>
      <c r="B870" s="229"/>
      <c r="C870" s="234"/>
      <c r="D870" s="226">
        <f t="shared" si="16"/>
        <v>0</v>
      </c>
      <c r="E870" s="227"/>
    </row>
    <row r="871" spans="1:5" ht="15.75" customHeight="1">
      <c r="A871" s="230" t="s">
        <v>765</v>
      </c>
      <c r="B871" s="229"/>
      <c r="C871" s="234"/>
      <c r="D871" s="226">
        <f t="shared" si="16"/>
        <v>0</v>
      </c>
      <c r="E871" s="227"/>
    </row>
    <row r="872" spans="1:5" ht="15.75" customHeight="1">
      <c r="A872" s="230" t="s">
        <v>766</v>
      </c>
      <c r="B872" s="229">
        <v>9</v>
      </c>
      <c r="C872" s="234">
        <v>20</v>
      </c>
      <c r="D872" s="226">
        <f t="shared" si="16"/>
        <v>11</v>
      </c>
      <c r="E872" s="227">
        <f>D872/B872*100</f>
        <v>122.22222222222223</v>
      </c>
    </row>
    <row r="873" spans="1:5" ht="15.75" customHeight="1">
      <c r="A873" s="230" t="s">
        <v>767</v>
      </c>
      <c r="B873" s="229">
        <v>310</v>
      </c>
      <c r="C873" s="234">
        <v>872</v>
      </c>
      <c r="D873" s="226">
        <f t="shared" si="16"/>
        <v>562</v>
      </c>
      <c r="E873" s="227">
        <f>D873/B873*100</f>
        <v>181.29032258064518</v>
      </c>
    </row>
    <row r="874" spans="1:5" ht="15.75" customHeight="1">
      <c r="A874" s="230" t="s">
        <v>768</v>
      </c>
      <c r="B874" s="229">
        <f>SUM(B875:B900)</f>
        <v>1280</v>
      </c>
      <c r="C874" s="232">
        <f>SUM(C875:C900)</f>
        <v>1285</v>
      </c>
      <c r="D874" s="226">
        <f t="shared" si="16"/>
        <v>5</v>
      </c>
      <c r="E874" s="227">
        <f>D874/B874*100</f>
        <v>0.390625</v>
      </c>
    </row>
    <row r="875" spans="1:5" ht="15.75" customHeight="1">
      <c r="A875" s="230" t="s">
        <v>107</v>
      </c>
      <c r="B875" s="229">
        <v>46</v>
      </c>
      <c r="C875" s="234">
        <v>68</v>
      </c>
      <c r="D875" s="226">
        <f t="shared" si="16"/>
        <v>22</v>
      </c>
      <c r="E875" s="227">
        <f>D875/B875*100</f>
        <v>47.82608695652174</v>
      </c>
    </row>
    <row r="876" spans="1:5" ht="15.75" customHeight="1">
      <c r="A876" s="230" t="s">
        <v>108</v>
      </c>
      <c r="B876" s="229"/>
      <c r="C876" s="234"/>
      <c r="D876" s="226">
        <f t="shared" si="16"/>
        <v>0</v>
      </c>
      <c r="E876" s="227"/>
    </row>
    <row r="877" spans="1:5" ht="15.75" customHeight="1">
      <c r="A877" s="230" t="s">
        <v>109</v>
      </c>
      <c r="B877" s="229"/>
      <c r="C877" s="234"/>
      <c r="D877" s="226">
        <f t="shared" si="16"/>
        <v>0</v>
      </c>
      <c r="E877" s="227"/>
    </row>
    <row r="878" spans="1:5" ht="15.75" customHeight="1">
      <c r="A878" s="230" t="s">
        <v>769</v>
      </c>
      <c r="B878" s="229">
        <v>23</v>
      </c>
      <c r="C878" s="234">
        <v>25</v>
      </c>
      <c r="D878" s="226">
        <f t="shared" si="16"/>
        <v>2</v>
      </c>
      <c r="E878" s="227">
        <f>D878/B878*100</f>
        <v>8.695652173913043</v>
      </c>
    </row>
    <row r="879" spans="1:5" ht="15.75" customHeight="1">
      <c r="A879" s="230" t="s">
        <v>770</v>
      </c>
      <c r="B879" s="229">
        <v>303</v>
      </c>
      <c r="C879" s="234">
        <v>15</v>
      </c>
      <c r="D879" s="226">
        <f t="shared" si="16"/>
        <v>-288</v>
      </c>
      <c r="E879" s="227">
        <f>D879/B879*100</f>
        <v>-95.04950495049505</v>
      </c>
    </row>
    <row r="880" spans="1:5" ht="15.75" customHeight="1">
      <c r="A880" s="230" t="s">
        <v>771</v>
      </c>
      <c r="B880" s="229"/>
      <c r="C880" s="234">
        <v>570</v>
      </c>
      <c r="D880" s="226">
        <f t="shared" si="16"/>
        <v>570</v>
      </c>
      <c r="E880" s="227"/>
    </row>
    <row r="881" spans="1:5" ht="15.75" customHeight="1">
      <c r="A881" s="230" t="s">
        <v>772</v>
      </c>
      <c r="B881" s="229"/>
      <c r="C881" s="234"/>
      <c r="D881" s="226">
        <f t="shared" si="16"/>
        <v>0</v>
      </c>
      <c r="E881" s="227"/>
    </row>
    <row r="882" spans="1:5" ht="15.75" customHeight="1">
      <c r="A882" s="230" t="s">
        <v>773</v>
      </c>
      <c r="B882" s="229"/>
      <c r="C882" s="234"/>
      <c r="D882" s="226">
        <f t="shared" si="16"/>
        <v>0</v>
      </c>
      <c r="E882" s="227"/>
    </row>
    <row r="883" spans="1:5" ht="15.75" customHeight="1">
      <c r="A883" s="230" t="s">
        <v>774</v>
      </c>
      <c r="B883" s="229"/>
      <c r="C883" s="234"/>
      <c r="D883" s="226">
        <f t="shared" si="16"/>
        <v>0</v>
      </c>
      <c r="E883" s="227"/>
    </row>
    <row r="884" spans="1:5" ht="15.75" customHeight="1">
      <c r="A884" s="230" t="s">
        <v>775</v>
      </c>
      <c r="B884" s="229">
        <v>147</v>
      </c>
      <c r="C884" s="234">
        <v>183</v>
      </c>
      <c r="D884" s="226">
        <f t="shared" si="16"/>
        <v>36</v>
      </c>
      <c r="E884" s="227">
        <f>D884/B884*100</f>
        <v>24.489795918367346</v>
      </c>
    </row>
    <row r="885" spans="1:5" ht="15.75" customHeight="1">
      <c r="A885" s="230" t="s">
        <v>776</v>
      </c>
      <c r="B885" s="229"/>
      <c r="C885" s="234"/>
      <c r="D885" s="226">
        <f t="shared" si="16"/>
        <v>0</v>
      </c>
      <c r="E885" s="227"/>
    </row>
    <row r="886" spans="1:5" ht="15.75" customHeight="1">
      <c r="A886" s="230" t="s">
        <v>777</v>
      </c>
      <c r="B886" s="229">
        <v>3</v>
      </c>
      <c r="C886" s="234">
        <v>24</v>
      </c>
      <c r="D886" s="226">
        <f t="shared" si="16"/>
        <v>21</v>
      </c>
      <c r="E886" s="227">
        <f>D886/B886*100</f>
        <v>700</v>
      </c>
    </row>
    <row r="887" spans="1:5" ht="15.75" customHeight="1">
      <c r="A887" s="230" t="s">
        <v>778</v>
      </c>
      <c r="B887" s="229"/>
      <c r="C887" s="234"/>
      <c r="D887" s="226">
        <f t="shared" si="16"/>
        <v>0</v>
      </c>
      <c r="E887" s="227"/>
    </row>
    <row r="888" spans="1:5" ht="15.75" customHeight="1">
      <c r="A888" s="230" t="s">
        <v>779</v>
      </c>
      <c r="B888" s="229">
        <v>35</v>
      </c>
      <c r="C888" s="234">
        <v>35</v>
      </c>
      <c r="D888" s="226">
        <f t="shared" si="16"/>
        <v>0</v>
      </c>
      <c r="E888" s="227">
        <f>D888/B888*100</f>
        <v>0</v>
      </c>
    </row>
    <row r="889" spans="1:5" ht="15.75" customHeight="1">
      <c r="A889" s="230" t="s">
        <v>780</v>
      </c>
      <c r="B889" s="229">
        <v>38</v>
      </c>
      <c r="C889" s="234">
        <v>40</v>
      </c>
      <c r="D889" s="226">
        <f t="shared" si="16"/>
        <v>2</v>
      </c>
      <c r="E889" s="227">
        <f>D889/B889*100</f>
        <v>5.263157894736842</v>
      </c>
    </row>
    <row r="890" spans="1:5" ht="15.75" customHeight="1">
      <c r="A890" s="230" t="s">
        <v>781</v>
      </c>
      <c r="B890" s="229">
        <v>146</v>
      </c>
      <c r="C890" s="234">
        <v>140</v>
      </c>
      <c r="D890" s="226">
        <f t="shared" si="16"/>
        <v>-6</v>
      </c>
      <c r="E890" s="227">
        <f>D890/B890*100</f>
        <v>-4.10958904109589</v>
      </c>
    </row>
    <row r="891" spans="1:5" ht="15.75" customHeight="1">
      <c r="A891" s="230" t="s">
        <v>782</v>
      </c>
      <c r="B891" s="229"/>
      <c r="C891" s="234"/>
      <c r="D891" s="226">
        <f t="shared" si="16"/>
        <v>0</v>
      </c>
      <c r="E891" s="227"/>
    </row>
    <row r="892" spans="1:5" ht="15.75" customHeight="1">
      <c r="A892" s="230" t="s">
        <v>783</v>
      </c>
      <c r="B892" s="229"/>
      <c r="C892" s="234"/>
      <c r="D892" s="226">
        <f t="shared" si="16"/>
        <v>0</v>
      </c>
      <c r="E892" s="227"/>
    </row>
    <row r="893" spans="1:5" ht="15.75" customHeight="1">
      <c r="A893" s="230" t="s">
        <v>784</v>
      </c>
      <c r="B893" s="229"/>
      <c r="C893" s="234"/>
      <c r="D893" s="226">
        <f t="shared" si="16"/>
        <v>0</v>
      </c>
      <c r="E893" s="227"/>
    </row>
    <row r="894" spans="1:5" ht="15.75" customHeight="1">
      <c r="A894" s="230" t="s">
        <v>785</v>
      </c>
      <c r="B894" s="229">
        <v>68</v>
      </c>
      <c r="C894" s="234"/>
      <c r="D894" s="226">
        <f t="shared" si="16"/>
        <v>-68</v>
      </c>
      <c r="E894" s="227">
        <f>D894/B894*100</f>
        <v>-100</v>
      </c>
    </row>
    <row r="895" spans="1:5" ht="15.75" customHeight="1">
      <c r="A895" s="230" t="s">
        <v>786</v>
      </c>
      <c r="B895" s="229"/>
      <c r="C895" s="234"/>
      <c r="D895" s="226">
        <f t="shared" si="16"/>
        <v>0</v>
      </c>
      <c r="E895" s="227"/>
    </row>
    <row r="896" spans="1:5" ht="15.75" customHeight="1">
      <c r="A896" s="230" t="s">
        <v>787</v>
      </c>
      <c r="B896" s="229"/>
      <c r="C896" s="234"/>
      <c r="D896" s="226">
        <f t="shared" si="16"/>
        <v>0</v>
      </c>
      <c r="E896" s="227"/>
    </row>
    <row r="897" spans="1:5" ht="15.75" customHeight="1">
      <c r="A897" s="230" t="s">
        <v>760</v>
      </c>
      <c r="B897" s="229"/>
      <c r="C897" s="234"/>
      <c r="D897" s="226">
        <f t="shared" si="16"/>
        <v>0</v>
      </c>
      <c r="E897" s="227"/>
    </row>
    <row r="898" spans="1:5" ht="15.75" customHeight="1">
      <c r="A898" s="230" t="s">
        <v>788</v>
      </c>
      <c r="B898" s="229"/>
      <c r="C898" s="234"/>
      <c r="D898" s="226">
        <f t="shared" si="16"/>
        <v>0</v>
      </c>
      <c r="E898" s="227"/>
    </row>
    <row r="899" spans="1:5" ht="15.75" customHeight="1">
      <c r="A899" s="230" t="s">
        <v>789</v>
      </c>
      <c r="B899" s="229">
        <v>145</v>
      </c>
      <c r="C899" s="234">
        <v>11</v>
      </c>
      <c r="D899" s="226">
        <f t="shared" si="16"/>
        <v>-134</v>
      </c>
      <c r="E899" s="227">
        <f>D899/B899*100</f>
        <v>-92.41379310344827</v>
      </c>
    </row>
    <row r="900" spans="1:5" ht="15.75" customHeight="1">
      <c r="A900" s="230" t="s">
        <v>790</v>
      </c>
      <c r="B900" s="229">
        <v>326</v>
      </c>
      <c r="C900" s="234">
        <v>174</v>
      </c>
      <c r="D900" s="226">
        <f t="shared" si="16"/>
        <v>-152</v>
      </c>
      <c r="E900" s="227">
        <f>D900/B900*100</f>
        <v>-46.62576687116564</v>
      </c>
    </row>
    <row r="901" spans="1:5" ht="15.75" customHeight="1">
      <c r="A901" s="230" t="s">
        <v>791</v>
      </c>
      <c r="B901" s="229">
        <f>SUM(B902:B911)</f>
        <v>0</v>
      </c>
      <c r="C901" s="234"/>
      <c r="D901" s="226">
        <f aca="true" t="shared" si="17" ref="D901:D964">C901-B901</f>
        <v>0</v>
      </c>
      <c r="E901" s="227"/>
    </row>
    <row r="902" spans="1:5" ht="15.75" customHeight="1">
      <c r="A902" s="230" t="s">
        <v>107</v>
      </c>
      <c r="B902" s="229">
        <v>0</v>
      </c>
      <c r="C902" s="234"/>
      <c r="D902" s="226">
        <f t="shared" si="17"/>
        <v>0</v>
      </c>
      <c r="E902" s="227"/>
    </row>
    <row r="903" spans="1:5" ht="15.75" customHeight="1">
      <c r="A903" s="230" t="s">
        <v>108</v>
      </c>
      <c r="B903" s="229">
        <v>0</v>
      </c>
      <c r="C903" s="234"/>
      <c r="D903" s="226">
        <f t="shared" si="17"/>
        <v>0</v>
      </c>
      <c r="E903" s="227"/>
    </row>
    <row r="904" spans="1:5" ht="15.75" customHeight="1">
      <c r="A904" s="230" t="s">
        <v>109</v>
      </c>
      <c r="B904" s="229">
        <v>0</v>
      </c>
      <c r="C904" s="234"/>
      <c r="D904" s="226">
        <f t="shared" si="17"/>
        <v>0</v>
      </c>
      <c r="E904" s="227"/>
    </row>
    <row r="905" spans="1:5" ht="15.75" customHeight="1">
      <c r="A905" s="230" t="s">
        <v>792</v>
      </c>
      <c r="B905" s="229">
        <v>0</v>
      </c>
      <c r="C905" s="234"/>
      <c r="D905" s="226">
        <f t="shared" si="17"/>
        <v>0</v>
      </c>
      <c r="E905" s="227"/>
    </row>
    <row r="906" spans="1:5" ht="15.75" customHeight="1">
      <c r="A906" s="230" t="s">
        <v>793</v>
      </c>
      <c r="B906" s="229">
        <v>0</v>
      </c>
      <c r="C906" s="234"/>
      <c r="D906" s="226">
        <f t="shared" si="17"/>
        <v>0</v>
      </c>
      <c r="E906" s="227"/>
    </row>
    <row r="907" spans="1:5" ht="15.75" customHeight="1">
      <c r="A907" s="230" t="s">
        <v>794</v>
      </c>
      <c r="B907" s="229">
        <v>0</v>
      </c>
      <c r="C907" s="234"/>
      <c r="D907" s="226">
        <f t="shared" si="17"/>
        <v>0</v>
      </c>
      <c r="E907" s="227"/>
    </row>
    <row r="908" spans="1:5" ht="15.75" customHeight="1">
      <c r="A908" s="230" t="s">
        <v>795</v>
      </c>
      <c r="B908" s="229">
        <v>0</v>
      </c>
      <c r="C908" s="234"/>
      <c r="D908" s="226">
        <f t="shared" si="17"/>
        <v>0</v>
      </c>
      <c r="E908" s="227"/>
    </row>
    <row r="909" spans="1:5" ht="15.75" customHeight="1">
      <c r="A909" s="230" t="s">
        <v>796</v>
      </c>
      <c r="B909" s="229">
        <v>0</v>
      </c>
      <c r="C909" s="234"/>
      <c r="D909" s="226">
        <f t="shared" si="17"/>
        <v>0</v>
      </c>
      <c r="E909" s="227"/>
    </row>
    <row r="910" spans="1:5" ht="15.75" customHeight="1">
      <c r="A910" s="230" t="s">
        <v>797</v>
      </c>
      <c r="B910" s="229">
        <v>0</v>
      </c>
      <c r="C910" s="234"/>
      <c r="D910" s="226">
        <f t="shared" si="17"/>
        <v>0</v>
      </c>
      <c r="E910" s="227"/>
    </row>
    <row r="911" spans="1:5" ht="15.75" customHeight="1">
      <c r="A911" s="230" t="s">
        <v>798</v>
      </c>
      <c r="B911" s="229">
        <v>0</v>
      </c>
      <c r="C911" s="234"/>
      <c r="D911" s="226">
        <f t="shared" si="17"/>
        <v>0</v>
      </c>
      <c r="E911" s="227"/>
    </row>
    <row r="912" spans="1:5" ht="15.75" customHeight="1">
      <c r="A912" s="230" t="s">
        <v>799</v>
      </c>
      <c r="B912" s="229">
        <f>SUM(B913:B922)</f>
        <v>2435</v>
      </c>
      <c r="C912" s="232">
        <f>SUM(C913:C922)</f>
        <v>3842</v>
      </c>
      <c r="D912" s="226">
        <f t="shared" si="17"/>
        <v>1407</v>
      </c>
      <c r="E912" s="227">
        <f>D912/B912*100</f>
        <v>57.782340862423</v>
      </c>
    </row>
    <row r="913" spans="1:5" ht="15.75" customHeight="1">
      <c r="A913" s="230" t="s">
        <v>107</v>
      </c>
      <c r="B913" s="229">
        <v>80</v>
      </c>
      <c r="C913" s="234">
        <v>137</v>
      </c>
      <c r="D913" s="226">
        <f t="shared" si="17"/>
        <v>57</v>
      </c>
      <c r="E913" s="227">
        <f>D913/B913*100</f>
        <v>71.25</v>
      </c>
    </row>
    <row r="914" spans="1:5" ht="15.75" customHeight="1">
      <c r="A914" s="230" t="s">
        <v>108</v>
      </c>
      <c r="B914" s="229"/>
      <c r="C914" s="234"/>
      <c r="D914" s="226">
        <f t="shared" si="17"/>
        <v>0</v>
      </c>
      <c r="E914" s="227"/>
    </row>
    <row r="915" spans="1:5" ht="15.75" customHeight="1">
      <c r="A915" s="230" t="s">
        <v>109</v>
      </c>
      <c r="B915" s="229"/>
      <c r="C915" s="234"/>
      <c r="D915" s="226">
        <f t="shared" si="17"/>
        <v>0</v>
      </c>
      <c r="E915" s="227"/>
    </row>
    <row r="916" spans="1:5" ht="15.75" customHeight="1">
      <c r="A916" s="230" t="s">
        <v>800</v>
      </c>
      <c r="B916" s="229">
        <v>50</v>
      </c>
      <c r="C916" s="234"/>
      <c r="D916" s="226">
        <f t="shared" si="17"/>
        <v>-50</v>
      </c>
      <c r="E916" s="227">
        <f>D916/B916*100</f>
        <v>-100</v>
      </c>
    </row>
    <row r="917" spans="1:5" ht="15.75" customHeight="1">
      <c r="A917" s="230" t="s">
        <v>801</v>
      </c>
      <c r="B917" s="229">
        <v>505</v>
      </c>
      <c r="C917" s="234">
        <v>285</v>
      </c>
      <c r="D917" s="226">
        <f t="shared" si="17"/>
        <v>-220</v>
      </c>
      <c r="E917" s="227">
        <f>D917/B917*100</f>
        <v>-43.56435643564357</v>
      </c>
    </row>
    <row r="918" spans="1:5" ht="15.75" customHeight="1">
      <c r="A918" s="230" t="s">
        <v>802</v>
      </c>
      <c r="B918" s="229"/>
      <c r="C918" s="234">
        <v>0</v>
      </c>
      <c r="D918" s="226">
        <f t="shared" si="17"/>
        <v>0</v>
      </c>
      <c r="E918" s="227"/>
    </row>
    <row r="919" spans="1:5" ht="15.75" customHeight="1">
      <c r="A919" s="230" t="s">
        <v>803</v>
      </c>
      <c r="B919" s="229"/>
      <c r="C919" s="234">
        <v>0</v>
      </c>
      <c r="D919" s="226">
        <f t="shared" si="17"/>
        <v>0</v>
      </c>
      <c r="E919" s="227"/>
    </row>
    <row r="920" spans="1:5" ht="15.75" customHeight="1">
      <c r="A920" s="230" t="s">
        <v>804</v>
      </c>
      <c r="B920" s="229"/>
      <c r="C920" s="234">
        <v>0</v>
      </c>
      <c r="D920" s="226">
        <f t="shared" si="17"/>
        <v>0</v>
      </c>
      <c r="E920" s="227"/>
    </row>
    <row r="921" spans="1:5" ht="15.75" customHeight="1">
      <c r="A921" s="230" t="s">
        <v>805</v>
      </c>
      <c r="B921" s="229"/>
      <c r="C921" s="234">
        <v>0</v>
      </c>
      <c r="D921" s="226">
        <f t="shared" si="17"/>
        <v>0</v>
      </c>
      <c r="E921" s="227"/>
    </row>
    <row r="922" spans="1:5" ht="15.75" customHeight="1">
      <c r="A922" s="230" t="s">
        <v>806</v>
      </c>
      <c r="B922" s="229">
        <v>1800</v>
      </c>
      <c r="C922" s="234">
        <v>3420</v>
      </c>
      <c r="D922" s="226">
        <f t="shared" si="17"/>
        <v>1620</v>
      </c>
      <c r="E922" s="227">
        <f>D922/B922*100</f>
        <v>90</v>
      </c>
    </row>
    <row r="923" spans="1:5" ht="15.75" customHeight="1">
      <c r="A923" s="230" t="s">
        <v>807</v>
      </c>
      <c r="B923" s="229">
        <f>SUM(B924:B928)</f>
        <v>0</v>
      </c>
      <c r="C923" s="232">
        <f>SUM(C924:C928)</f>
        <v>0</v>
      </c>
      <c r="D923" s="226">
        <f t="shared" si="17"/>
        <v>0</v>
      </c>
      <c r="E923" s="227"/>
    </row>
    <row r="924" spans="1:5" ht="15.75" customHeight="1">
      <c r="A924" s="230" t="s">
        <v>390</v>
      </c>
      <c r="B924" s="229"/>
      <c r="C924" s="234">
        <v>0</v>
      </c>
      <c r="D924" s="226">
        <f t="shared" si="17"/>
        <v>0</v>
      </c>
      <c r="E924" s="227"/>
    </row>
    <row r="925" spans="1:5" ht="15.75" customHeight="1">
      <c r="A925" s="230" t="s">
        <v>808</v>
      </c>
      <c r="B925" s="229"/>
      <c r="C925" s="234">
        <v>0</v>
      </c>
      <c r="D925" s="226">
        <f t="shared" si="17"/>
        <v>0</v>
      </c>
      <c r="E925" s="227"/>
    </row>
    <row r="926" spans="1:5" ht="15.75" customHeight="1">
      <c r="A926" s="230" t="s">
        <v>809</v>
      </c>
      <c r="B926" s="229"/>
      <c r="C926" s="234">
        <v>0</v>
      </c>
      <c r="D926" s="226">
        <f t="shared" si="17"/>
        <v>0</v>
      </c>
      <c r="E926" s="227"/>
    </row>
    <row r="927" spans="1:5" ht="15.75" customHeight="1">
      <c r="A927" s="230" t="s">
        <v>810</v>
      </c>
      <c r="B927" s="229"/>
      <c r="C927" s="234">
        <v>0</v>
      </c>
      <c r="D927" s="226">
        <f t="shared" si="17"/>
        <v>0</v>
      </c>
      <c r="E927" s="227"/>
    </row>
    <row r="928" spans="1:5" ht="15.75" customHeight="1">
      <c r="A928" s="230" t="s">
        <v>811</v>
      </c>
      <c r="B928" s="229"/>
      <c r="C928" s="234">
        <v>0</v>
      </c>
      <c r="D928" s="226">
        <f t="shared" si="17"/>
        <v>0</v>
      </c>
      <c r="E928" s="227"/>
    </row>
    <row r="929" spans="1:5" ht="15.75" customHeight="1">
      <c r="A929" s="230" t="s">
        <v>812</v>
      </c>
      <c r="B929" s="229">
        <f>SUM(B930:B935)</f>
        <v>3078</v>
      </c>
      <c r="C929" s="232">
        <f>SUM(C930:C935)</f>
        <v>2255</v>
      </c>
      <c r="D929" s="226">
        <f t="shared" si="17"/>
        <v>-823</v>
      </c>
      <c r="E929" s="227">
        <f>D929/B929*100</f>
        <v>-26.738141650422353</v>
      </c>
    </row>
    <row r="930" spans="1:5" ht="15.75" customHeight="1">
      <c r="A930" s="230" t="s">
        <v>813</v>
      </c>
      <c r="B930" s="229">
        <v>1234</v>
      </c>
      <c r="C930" s="234">
        <v>510</v>
      </c>
      <c r="D930" s="226">
        <f t="shared" si="17"/>
        <v>-724</v>
      </c>
      <c r="E930" s="227">
        <f>D930/B930*100</f>
        <v>-58.6709886547812</v>
      </c>
    </row>
    <row r="931" spans="1:5" ht="15.75" customHeight="1">
      <c r="A931" s="230" t="s">
        <v>814</v>
      </c>
      <c r="B931" s="229">
        <v>0</v>
      </c>
      <c r="C931" s="234">
        <v>0</v>
      </c>
      <c r="D931" s="226">
        <f t="shared" si="17"/>
        <v>0</v>
      </c>
      <c r="E931" s="227"/>
    </row>
    <row r="932" spans="1:5" ht="15.75" customHeight="1">
      <c r="A932" s="230" t="s">
        <v>815</v>
      </c>
      <c r="B932" s="229">
        <v>894</v>
      </c>
      <c r="C932" s="234">
        <v>1125</v>
      </c>
      <c r="D932" s="226">
        <f t="shared" si="17"/>
        <v>231</v>
      </c>
      <c r="E932" s="227">
        <f>D932/B932*100</f>
        <v>25.838926174496645</v>
      </c>
    </row>
    <row r="933" spans="1:5" ht="15.75" customHeight="1">
      <c r="A933" s="230" t="s">
        <v>816</v>
      </c>
      <c r="B933" s="229">
        <v>0</v>
      </c>
      <c r="C933" s="234">
        <v>0</v>
      </c>
      <c r="D933" s="226">
        <f t="shared" si="17"/>
        <v>0</v>
      </c>
      <c r="E933" s="227"/>
    </row>
    <row r="934" spans="1:5" ht="15.75" customHeight="1">
      <c r="A934" s="230" t="s">
        <v>817</v>
      </c>
      <c r="B934" s="229">
        <v>0</v>
      </c>
      <c r="C934" s="234">
        <v>0</v>
      </c>
      <c r="D934" s="226">
        <f t="shared" si="17"/>
        <v>0</v>
      </c>
      <c r="E934" s="227"/>
    </row>
    <row r="935" spans="1:5" ht="15.75" customHeight="1">
      <c r="A935" s="230" t="s">
        <v>818</v>
      </c>
      <c r="B935" s="229">
        <v>950</v>
      </c>
      <c r="C935" s="234">
        <v>620</v>
      </c>
      <c r="D935" s="226">
        <f t="shared" si="17"/>
        <v>-330</v>
      </c>
      <c r="E935" s="227">
        <f>D935/B935*100</f>
        <v>-34.73684210526316</v>
      </c>
    </row>
    <row r="936" spans="1:5" ht="15.75" customHeight="1">
      <c r="A936" s="230" t="s">
        <v>819</v>
      </c>
      <c r="B936" s="229">
        <f>SUM(B937:B942)</f>
        <v>0</v>
      </c>
      <c r="C936" s="232">
        <f>SUM(C937:C942)</f>
        <v>0</v>
      </c>
      <c r="D936" s="226">
        <f t="shared" si="17"/>
        <v>0</v>
      </c>
      <c r="E936" s="227"/>
    </row>
    <row r="937" spans="1:5" ht="15.75" customHeight="1">
      <c r="A937" s="230" t="s">
        <v>820</v>
      </c>
      <c r="B937" s="229"/>
      <c r="C937" s="234">
        <v>0</v>
      </c>
      <c r="D937" s="226">
        <f t="shared" si="17"/>
        <v>0</v>
      </c>
      <c r="E937" s="227"/>
    </row>
    <row r="938" spans="1:5" ht="15.75" customHeight="1">
      <c r="A938" s="230" t="s">
        <v>821</v>
      </c>
      <c r="B938" s="229"/>
      <c r="C938" s="234">
        <v>0</v>
      </c>
      <c r="D938" s="226">
        <f t="shared" si="17"/>
        <v>0</v>
      </c>
      <c r="E938" s="227"/>
    </row>
    <row r="939" spans="1:5" ht="15.75" customHeight="1">
      <c r="A939" s="230" t="s">
        <v>822</v>
      </c>
      <c r="B939" s="229"/>
      <c r="C939" s="234">
        <v>0</v>
      </c>
      <c r="D939" s="226">
        <f t="shared" si="17"/>
        <v>0</v>
      </c>
      <c r="E939" s="227"/>
    </row>
    <row r="940" spans="1:5" ht="15.75" customHeight="1">
      <c r="A940" s="230" t="s">
        <v>823</v>
      </c>
      <c r="B940" s="229"/>
      <c r="C940" s="234">
        <v>0</v>
      </c>
      <c r="D940" s="226">
        <f t="shared" si="17"/>
        <v>0</v>
      </c>
      <c r="E940" s="227"/>
    </row>
    <row r="941" spans="1:5" ht="15.75" customHeight="1">
      <c r="A941" s="230" t="s">
        <v>824</v>
      </c>
      <c r="B941" s="229">
        <v>0</v>
      </c>
      <c r="C941" s="234">
        <v>0</v>
      </c>
      <c r="D941" s="226">
        <f t="shared" si="17"/>
        <v>0</v>
      </c>
      <c r="E941" s="227"/>
    </row>
    <row r="942" spans="1:5" ht="15.75" customHeight="1">
      <c r="A942" s="230" t="s">
        <v>825</v>
      </c>
      <c r="B942" s="229">
        <v>0</v>
      </c>
      <c r="C942" s="234">
        <v>0</v>
      </c>
      <c r="D942" s="226">
        <f t="shared" si="17"/>
        <v>0</v>
      </c>
      <c r="E942" s="227"/>
    </row>
    <row r="943" spans="1:5" ht="15.75" customHeight="1">
      <c r="A943" s="230" t="s">
        <v>826</v>
      </c>
      <c r="B943" s="229">
        <f>SUM(B944:B946)</f>
        <v>0</v>
      </c>
      <c r="C943" s="234">
        <v>0</v>
      </c>
      <c r="D943" s="226">
        <f t="shared" si="17"/>
        <v>0</v>
      </c>
      <c r="E943" s="227"/>
    </row>
    <row r="944" spans="1:5" ht="15.75" customHeight="1">
      <c r="A944" s="230" t="s">
        <v>827</v>
      </c>
      <c r="B944" s="229">
        <v>0</v>
      </c>
      <c r="C944" s="234">
        <v>0</v>
      </c>
      <c r="D944" s="226">
        <f t="shared" si="17"/>
        <v>0</v>
      </c>
      <c r="E944" s="227"/>
    </row>
    <row r="945" spans="1:5" ht="15.75" customHeight="1">
      <c r="A945" s="230" t="s">
        <v>828</v>
      </c>
      <c r="B945" s="229">
        <v>0</v>
      </c>
      <c r="C945" s="234">
        <v>0</v>
      </c>
      <c r="D945" s="226">
        <f t="shared" si="17"/>
        <v>0</v>
      </c>
      <c r="E945" s="227"/>
    </row>
    <row r="946" spans="1:5" ht="15.75" customHeight="1">
      <c r="A946" s="230" t="s">
        <v>829</v>
      </c>
      <c r="B946" s="229">
        <v>0</v>
      </c>
      <c r="C946" s="234">
        <v>0</v>
      </c>
      <c r="D946" s="226">
        <f t="shared" si="17"/>
        <v>0</v>
      </c>
      <c r="E946" s="227"/>
    </row>
    <row r="947" spans="1:5" ht="15.75" customHeight="1">
      <c r="A947" s="230" t="s">
        <v>830</v>
      </c>
      <c r="B947" s="229">
        <f>B948+B949</f>
        <v>61</v>
      </c>
      <c r="C947" s="229">
        <f>C948+C949</f>
        <v>0</v>
      </c>
      <c r="D947" s="226">
        <f t="shared" si="17"/>
        <v>-61</v>
      </c>
      <c r="E947" s="227">
        <f>D947/B947*100</f>
        <v>-100</v>
      </c>
    </row>
    <row r="948" spans="1:5" ht="15.75" customHeight="1">
      <c r="A948" s="230" t="s">
        <v>831</v>
      </c>
      <c r="B948" s="229">
        <v>0</v>
      </c>
      <c r="C948" s="234">
        <v>0</v>
      </c>
      <c r="D948" s="226">
        <f t="shared" si="17"/>
        <v>0</v>
      </c>
      <c r="E948" s="227"/>
    </row>
    <row r="949" spans="1:5" ht="15.75" customHeight="1">
      <c r="A949" s="230" t="s">
        <v>832</v>
      </c>
      <c r="B949" s="229">
        <v>61</v>
      </c>
      <c r="C949" s="234">
        <v>0</v>
      </c>
      <c r="D949" s="226">
        <f t="shared" si="17"/>
        <v>-61</v>
      </c>
      <c r="E949" s="227">
        <f>D949/B949*100</f>
        <v>-100</v>
      </c>
    </row>
    <row r="950" spans="1:234" s="209" customFormat="1" ht="15.75" customHeight="1">
      <c r="A950" s="231" t="s">
        <v>833</v>
      </c>
      <c r="B950" s="226">
        <f>B951+B974+B984+B994+B999+B1006+B1011</f>
        <v>686</v>
      </c>
      <c r="C950" s="232">
        <f>C951+C974+C984+C994+C999+C1006+C1011</f>
        <v>656</v>
      </c>
      <c r="D950" s="226">
        <f t="shared" si="17"/>
        <v>-30</v>
      </c>
      <c r="E950" s="227">
        <f>D950/B950*100</f>
        <v>-4.373177842565598</v>
      </c>
      <c r="F950" s="207"/>
      <c r="G950" s="207"/>
      <c r="H950" s="207"/>
      <c r="I950" s="207"/>
      <c r="J950" s="207"/>
      <c r="K950" s="207"/>
      <c r="L950" s="207"/>
      <c r="M950" s="207"/>
      <c r="N950" s="207"/>
      <c r="O950" s="207"/>
      <c r="P950" s="207"/>
      <c r="Q950" s="207"/>
      <c r="R950" s="207"/>
      <c r="S950" s="207"/>
      <c r="T950" s="207"/>
      <c r="U950" s="207"/>
      <c r="V950" s="207"/>
      <c r="W950" s="207"/>
      <c r="X950" s="207"/>
      <c r="Y950" s="207"/>
      <c r="Z950" s="207"/>
      <c r="AA950" s="207"/>
      <c r="AB950" s="207"/>
      <c r="AC950" s="207"/>
      <c r="AD950" s="207"/>
      <c r="AE950" s="207"/>
      <c r="AF950" s="207"/>
      <c r="AG950" s="207"/>
      <c r="AH950" s="207"/>
      <c r="AI950" s="207"/>
      <c r="AJ950" s="207"/>
      <c r="AK950" s="207"/>
      <c r="AL950" s="207"/>
      <c r="AM950" s="207"/>
      <c r="AN950" s="207"/>
      <c r="AO950" s="207"/>
      <c r="AP950" s="207"/>
      <c r="AQ950" s="207"/>
      <c r="AR950" s="207"/>
      <c r="AS950" s="207"/>
      <c r="AT950" s="207"/>
      <c r="AU950" s="207"/>
      <c r="AV950" s="207"/>
      <c r="AW950" s="207"/>
      <c r="AX950" s="207"/>
      <c r="AY950" s="207"/>
      <c r="AZ950" s="207"/>
      <c r="BA950" s="207"/>
      <c r="BB950" s="207"/>
      <c r="BC950" s="207"/>
      <c r="BD950" s="207"/>
      <c r="BE950" s="207"/>
      <c r="BF950" s="207"/>
      <c r="BG950" s="207"/>
      <c r="BH950" s="207"/>
      <c r="BI950" s="207"/>
      <c r="BJ950" s="207"/>
      <c r="BK950" s="207"/>
      <c r="BL950" s="207"/>
      <c r="BM950" s="207"/>
      <c r="BN950" s="207"/>
      <c r="BO950" s="207"/>
      <c r="BP950" s="207"/>
      <c r="BQ950" s="207"/>
      <c r="BR950" s="207"/>
      <c r="BS950" s="207"/>
      <c r="BT950" s="207"/>
      <c r="BU950" s="207"/>
      <c r="BV950" s="207"/>
      <c r="BW950" s="207"/>
      <c r="BX950" s="207"/>
      <c r="BY950" s="207"/>
      <c r="BZ950" s="207"/>
      <c r="CA950" s="207"/>
      <c r="CB950" s="207"/>
      <c r="CC950" s="207"/>
      <c r="CD950" s="207"/>
      <c r="CE950" s="207"/>
      <c r="CF950" s="207"/>
      <c r="CG950" s="207"/>
      <c r="CH950" s="207"/>
      <c r="CI950" s="207"/>
      <c r="CJ950" s="207"/>
      <c r="CK950" s="207"/>
      <c r="CL950" s="207"/>
      <c r="CM950" s="207"/>
      <c r="CN950" s="207"/>
      <c r="CO950" s="207"/>
      <c r="CP950" s="207"/>
      <c r="CQ950" s="207"/>
      <c r="CR950" s="207"/>
      <c r="CS950" s="207"/>
      <c r="CT950" s="207"/>
      <c r="CU950" s="207"/>
      <c r="CV950" s="207"/>
      <c r="CW950" s="207"/>
      <c r="CX950" s="207"/>
      <c r="CY950" s="207"/>
      <c r="CZ950" s="207"/>
      <c r="DA950" s="207"/>
      <c r="DB950" s="207"/>
      <c r="DC950" s="207"/>
      <c r="DD950" s="207"/>
      <c r="DE950" s="207"/>
      <c r="DF950" s="207"/>
      <c r="DG950" s="207"/>
      <c r="DH950" s="207"/>
      <c r="DI950" s="207"/>
      <c r="DJ950" s="207"/>
      <c r="DK950" s="207"/>
      <c r="DL950" s="207"/>
      <c r="DM950" s="207"/>
      <c r="DN950" s="207"/>
      <c r="DO950" s="207"/>
      <c r="DP950" s="207"/>
      <c r="DQ950" s="207"/>
      <c r="DR950" s="207"/>
      <c r="DS950" s="207"/>
      <c r="DT950" s="207"/>
      <c r="DU950" s="207"/>
      <c r="DV950" s="207"/>
      <c r="DW950" s="207"/>
      <c r="DX950" s="207"/>
      <c r="DY950" s="207"/>
      <c r="DZ950" s="207"/>
      <c r="EA950" s="207"/>
      <c r="EB950" s="207"/>
      <c r="EC950" s="207"/>
      <c r="ED950" s="207"/>
      <c r="EE950" s="207"/>
      <c r="EF950" s="207"/>
      <c r="EG950" s="207"/>
      <c r="EH950" s="207"/>
      <c r="EI950" s="207"/>
      <c r="EJ950" s="207"/>
      <c r="EK950" s="207"/>
      <c r="EL950" s="207"/>
      <c r="EM950" s="207"/>
      <c r="EN950" s="207"/>
      <c r="EO950" s="207"/>
      <c r="EP950" s="207"/>
      <c r="EQ950" s="207"/>
      <c r="ER950" s="207"/>
      <c r="ES950" s="207"/>
      <c r="ET950" s="207"/>
      <c r="EU950" s="207"/>
      <c r="EV950" s="207"/>
      <c r="EW950" s="207"/>
      <c r="EX950" s="207"/>
      <c r="EY950" s="207"/>
      <c r="EZ950" s="207"/>
      <c r="FA950" s="207"/>
      <c r="FB950" s="207"/>
      <c r="FC950" s="207"/>
      <c r="FD950" s="207"/>
      <c r="FE950" s="207"/>
      <c r="FF950" s="207"/>
      <c r="FG950" s="207"/>
      <c r="FH950" s="207"/>
      <c r="FI950" s="207"/>
      <c r="FJ950" s="207"/>
      <c r="FK950" s="207"/>
      <c r="FL950" s="207"/>
      <c r="FM950" s="207"/>
      <c r="FN950" s="207"/>
      <c r="FO950" s="207"/>
      <c r="FP950" s="207"/>
      <c r="FQ950" s="207"/>
      <c r="FR950" s="207"/>
      <c r="FS950" s="207"/>
      <c r="FT950" s="207"/>
      <c r="FU950" s="207"/>
      <c r="FV950" s="207"/>
      <c r="FW950" s="207"/>
      <c r="FX950" s="207"/>
      <c r="FY950" s="207"/>
      <c r="FZ950" s="207"/>
      <c r="GA950" s="207"/>
      <c r="GB950" s="207"/>
      <c r="GC950" s="207"/>
      <c r="GD950" s="207"/>
      <c r="GE950" s="207"/>
      <c r="GF950" s="207"/>
      <c r="GG950" s="207"/>
      <c r="GH950" s="207"/>
      <c r="GI950" s="207"/>
      <c r="GJ950" s="207"/>
      <c r="GK950" s="207"/>
      <c r="GL950" s="207"/>
      <c r="GM950" s="207"/>
      <c r="GN950" s="207"/>
      <c r="GO950" s="207"/>
      <c r="GP950" s="207"/>
      <c r="GQ950" s="207"/>
      <c r="GR950" s="207"/>
      <c r="GS950" s="207"/>
      <c r="GT950" s="207"/>
      <c r="GU950" s="207"/>
      <c r="GV950" s="207"/>
      <c r="GW950" s="207"/>
      <c r="GX950" s="207"/>
      <c r="GY950" s="207"/>
      <c r="GZ950" s="207"/>
      <c r="HA950" s="207"/>
      <c r="HB950" s="207"/>
      <c r="HC950" s="207"/>
      <c r="HD950" s="207"/>
      <c r="HE950" s="207"/>
      <c r="HF950" s="207"/>
      <c r="HG950" s="207"/>
      <c r="HH950" s="207"/>
      <c r="HI950" s="207"/>
      <c r="HJ950" s="207"/>
      <c r="HK950" s="207"/>
      <c r="HL950" s="207"/>
      <c r="HM950" s="207"/>
      <c r="HN950" s="207"/>
      <c r="HO950" s="207"/>
      <c r="HP950" s="207"/>
      <c r="HQ950" s="207"/>
      <c r="HR950" s="207"/>
      <c r="HS950" s="207"/>
      <c r="HT950" s="207"/>
      <c r="HU950" s="207"/>
      <c r="HV950" s="207"/>
      <c r="HW950" s="207"/>
      <c r="HX950" s="207"/>
      <c r="HY950" s="207"/>
      <c r="HZ950" s="207"/>
    </row>
    <row r="951" spans="1:5" ht="15.75" customHeight="1">
      <c r="A951" s="230" t="s">
        <v>834</v>
      </c>
      <c r="B951" s="229">
        <f>SUM(B952:B973)</f>
        <v>680</v>
      </c>
      <c r="C951" s="232">
        <f>SUM(C952:C973)</f>
        <v>656</v>
      </c>
      <c r="D951" s="226">
        <f t="shared" si="17"/>
        <v>-24</v>
      </c>
      <c r="E951" s="227">
        <f>D951/B951*100</f>
        <v>-3.5294117647058822</v>
      </c>
    </row>
    <row r="952" spans="1:5" ht="15.75" customHeight="1">
      <c r="A952" s="230" t="s">
        <v>107</v>
      </c>
      <c r="B952" s="229">
        <v>49</v>
      </c>
      <c r="C952" s="234">
        <v>75</v>
      </c>
      <c r="D952" s="226">
        <f t="shared" si="17"/>
        <v>26</v>
      </c>
      <c r="E952" s="227">
        <f>D952/B952*100</f>
        <v>53.06122448979592</v>
      </c>
    </row>
    <row r="953" spans="1:5" ht="15.75" customHeight="1">
      <c r="A953" s="230" t="s">
        <v>108</v>
      </c>
      <c r="B953" s="229"/>
      <c r="C953" s="234">
        <v>0</v>
      </c>
      <c r="D953" s="226">
        <f t="shared" si="17"/>
        <v>0</v>
      </c>
      <c r="E953" s="227"/>
    </row>
    <row r="954" spans="1:5" ht="15.75" customHeight="1">
      <c r="A954" s="230" t="s">
        <v>109</v>
      </c>
      <c r="B954" s="229"/>
      <c r="C954" s="234">
        <v>0</v>
      </c>
      <c r="D954" s="226">
        <f t="shared" si="17"/>
        <v>0</v>
      </c>
      <c r="E954" s="227"/>
    </row>
    <row r="955" spans="1:5" ht="15.75" customHeight="1">
      <c r="A955" s="230" t="s">
        <v>835</v>
      </c>
      <c r="B955" s="229"/>
      <c r="C955" s="234">
        <v>0</v>
      </c>
      <c r="D955" s="226">
        <f t="shared" si="17"/>
        <v>0</v>
      </c>
      <c r="E955" s="227"/>
    </row>
    <row r="956" spans="1:5" ht="15.75" customHeight="1">
      <c r="A956" s="230" t="s">
        <v>836</v>
      </c>
      <c r="B956" s="229">
        <v>138</v>
      </c>
      <c r="C956" s="234">
        <v>224</v>
      </c>
      <c r="D956" s="226">
        <f t="shared" si="17"/>
        <v>86</v>
      </c>
      <c r="E956" s="227">
        <f>D956/B956*100</f>
        <v>62.31884057971014</v>
      </c>
    </row>
    <row r="957" spans="1:5" ht="15.75" customHeight="1">
      <c r="A957" s="230" t="s">
        <v>837</v>
      </c>
      <c r="B957" s="229"/>
      <c r="C957" s="234">
        <v>0</v>
      </c>
      <c r="D957" s="226">
        <f t="shared" si="17"/>
        <v>0</v>
      </c>
      <c r="E957" s="227"/>
    </row>
    <row r="958" spans="1:5" ht="15.75" customHeight="1">
      <c r="A958" s="230" t="s">
        <v>838</v>
      </c>
      <c r="B958" s="229">
        <v>109</v>
      </c>
      <c r="C958" s="234">
        <v>116</v>
      </c>
      <c r="D958" s="226">
        <f t="shared" si="17"/>
        <v>7</v>
      </c>
      <c r="E958" s="227">
        <f>D958/B958*100</f>
        <v>6.422018348623854</v>
      </c>
    </row>
    <row r="959" spans="1:5" ht="15.75" customHeight="1">
      <c r="A959" s="230" t="s">
        <v>839</v>
      </c>
      <c r="B959" s="229"/>
      <c r="C959" s="234">
        <v>0</v>
      </c>
      <c r="D959" s="226">
        <f t="shared" si="17"/>
        <v>0</v>
      </c>
      <c r="E959" s="227"/>
    </row>
    <row r="960" spans="1:5" ht="15.75" customHeight="1">
      <c r="A960" s="230" t="s">
        <v>840</v>
      </c>
      <c r="B960" s="229">
        <v>143</v>
      </c>
      <c r="C960" s="234">
        <v>141</v>
      </c>
      <c r="D960" s="226">
        <f t="shared" si="17"/>
        <v>-2</v>
      </c>
      <c r="E960" s="227">
        <f>D960/B960*100</f>
        <v>-1.3986013986013985</v>
      </c>
    </row>
    <row r="961" spans="1:5" ht="15.75" customHeight="1">
      <c r="A961" s="230" t="s">
        <v>841</v>
      </c>
      <c r="B961" s="229"/>
      <c r="C961" s="234">
        <v>0</v>
      </c>
      <c r="D961" s="226">
        <f t="shared" si="17"/>
        <v>0</v>
      </c>
      <c r="E961" s="227"/>
    </row>
    <row r="962" spans="1:5" ht="15.75" customHeight="1">
      <c r="A962" s="230" t="s">
        <v>842</v>
      </c>
      <c r="B962" s="229"/>
      <c r="C962" s="234">
        <v>0</v>
      </c>
      <c r="D962" s="226">
        <f t="shared" si="17"/>
        <v>0</v>
      </c>
      <c r="E962" s="227"/>
    </row>
    <row r="963" spans="1:5" ht="15.75" customHeight="1">
      <c r="A963" s="230" t="s">
        <v>843</v>
      </c>
      <c r="B963" s="229"/>
      <c r="C963" s="234">
        <v>0</v>
      </c>
      <c r="D963" s="226">
        <f t="shared" si="17"/>
        <v>0</v>
      </c>
      <c r="E963" s="227"/>
    </row>
    <row r="964" spans="1:5" ht="15.75" customHeight="1">
      <c r="A964" s="230" t="s">
        <v>844</v>
      </c>
      <c r="B964" s="229"/>
      <c r="C964" s="234">
        <v>0</v>
      </c>
      <c r="D964" s="226">
        <f t="shared" si="17"/>
        <v>0</v>
      </c>
      <c r="E964" s="227"/>
    </row>
    <row r="965" spans="1:5" ht="15.75" customHeight="1">
      <c r="A965" s="230" t="s">
        <v>845</v>
      </c>
      <c r="B965" s="229"/>
      <c r="C965" s="234">
        <v>0</v>
      </c>
      <c r="D965" s="226">
        <f aca="true" t="shared" si="18" ref="D965:D1028">C965-B965</f>
        <v>0</v>
      </c>
      <c r="E965" s="227"/>
    </row>
    <row r="966" spans="1:5" ht="15.75" customHeight="1">
      <c r="A966" s="230" t="s">
        <v>846</v>
      </c>
      <c r="B966" s="229"/>
      <c r="C966" s="234">
        <v>0</v>
      </c>
      <c r="D966" s="226">
        <f t="shared" si="18"/>
        <v>0</v>
      </c>
      <c r="E966" s="227"/>
    </row>
    <row r="967" spans="1:5" ht="15.75" customHeight="1">
      <c r="A967" s="230" t="s">
        <v>847</v>
      </c>
      <c r="B967" s="229"/>
      <c r="C967" s="234">
        <v>0</v>
      </c>
      <c r="D967" s="226">
        <f t="shared" si="18"/>
        <v>0</v>
      </c>
      <c r="E967" s="227"/>
    </row>
    <row r="968" spans="1:5" ht="15.75" customHeight="1">
      <c r="A968" s="230" t="s">
        <v>848</v>
      </c>
      <c r="B968" s="229"/>
      <c r="C968" s="234">
        <v>0</v>
      </c>
      <c r="D968" s="226">
        <f t="shared" si="18"/>
        <v>0</v>
      </c>
      <c r="E968" s="227"/>
    </row>
    <row r="969" spans="1:5" ht="15.75" customHeight="1">
      <c r="A969" s="230" t="s">
        <v>849</v>
      </c>
      <c r="B969" s="229"/>
      <c r="C969" s="234">
        <v>0</v>
      </c>
      <c r="D969" s="226">
        <f t="shared" si="18"/>
        <v>0</v>
      </c>
      <c r="E969" s="227"/>
    </row>
    <row r="970" spans="1:5" ht="15.75" customHeight="1">
      <c r="A970" s="230" t="s">
        <v>850</v>
      </c>
      <c r="B970" s="229"/>
      <c r="C970" s="234">
        <v>0</v>
      </c>
      <c r="D970" s="226">
        <f t="shared" si="18"/>
        <v>0</v>
      </c>
      <c r="E970" s="227"/>
    </row>
    <row r="971" spans="1:5" ht="15.75" customHeight="1">
      <c r="A971" s="230" t="s">
        <v>851</v>
      </c>
      <c r="B971" s="229"/>
      <c r="C971" s="234">
        <v>0</v>
      </c>
      <c r="D971" s="226">
        <f t="shared" si="18"/>
        <v>0</v>
      </c>
      <c r="E971" s="227"/>
    </row>
    <row r="972" spans="1:5" ht="15.75" customHeight="1">
      <c r="A972" s="230" t="s">
        <v>852</v>
      </c>
      <c r="B972" s="229"/>
      <c r="C972" s="234">
        <v>0</v>
      </c>
      <c r="D972" s="226">
        <f t="shared" si="18"/>
        <v>0</v>
      </c>
      <c r="E972" s="227"/>
    </row>
    <row r="973" spans="1:5" ht="15.75" customHeight="1">
      <c r="A973" s="230" t="s">
        <v>853</v>
      </c>
      <c r="B973" s="229">
        <v>241</v>
      </c>
      <c r="C973" s="234">
        <v>100</v>
      </c>
      <c r="D973" s="226">
        <f t="shared" si="18"/>
        <v>-141</v>
      </c>
      <c r="E973" s="227">
        <f>D973/B973*100</f>
        <v>-58.50622406639005</v>
      </c>
    </row>
    <row r="974" spans="1:5" ht="15.75" customHeight="1">
      <c r="A974" s="230" t="s">
        <v>854</v>
      </c>
      <c r="B974" s="229">
        <f>SUM(B975:B983)</f>
        <v>0</v>
      </c>
      <c r="C974" s="234">
        <v>0</v>
      </c>
      <c r="D974" s="226">
        <f t="shared" si="18"/>
        <v>0</v>
      </c>
      <c r="E974" s="227"/>
    </row>
    <row r="975" spans="1:5" ht="15.75" customHeight="1">
      <c r="A975" s="230" t="s">
        <v>107</v>
      </c>
      <c r="B975" s="229"/>
      <c r="C975" s="234">
        <v>0</v>
      </c>
      <c r="D975" s="226">
        <f t="shared" si="18"/>
        <v>0</v>
      </c>
      <c r="E975" s="227"/>
    </row>
    <row r="976" spans="1:5" ht="15.75" customHeight="1">
      <c r="A976" s="230" t="s">
        <v>108</v>
      </c>
      <c r="B976" s="229"/>
      <c r="C976" s="234">
        <v>0</v>
      </c>
      <c r="D976" s="226">
        <f t="shared" si="18"/>
        <v>0</v>
      </c>
      <c r="E976" s="227"/>
    </row>
    <row r="977" spans="1:5" ht="15.75" customHeight="1">
      <c r="A977" s="230" t="s">
        <v>109</v>
      </c>
      <c r="B977" s="229"/>
      <c r="C977" s="234">
        <v>0</v>
      </c>
      <c r="D977" s="226">
        <f t="shared" si="18"/>
        <v>0</v>
      </c>
      <c r="E977" s="227"/>
    </row>
    <row r="978" spans="1:5" ht="15.75" customHeight="1">
      <c r="A978" s="230" t="s">
        <v>855</v>
      </c>
      <c r="B978" s="229"/>
      <c r="C978" s="234">
        <v>0</v>
      </c>
      <c r="D978" s="226">
        <f t="shared" si="18"/>
        <v>0</v>
      </c>
      <c r="E978" s="227"/>
    </row>
    <row r="979" spans="1:5" ht="15.75" customHeight="1">
      <c r="A979" s="230" t="s">
        <v>856</v>
      </c>
      <c r="B979" s="229"/>
      <c r="C979" s="234">
        <v>0</v>
      </c>
      <c r="D979" s="226">
        <f t="shared" si="18"/>
        <v>0</v>
      </c>
      <c r="E979" s="227"/>
    </row>
    <row r="980" spans="1:5" ht="15.75" customHeight="1">
      <c r="A980" s="230" t="s">
        <v>857</v>
      </c>
      <c r="B980" s="229"/>
      <c r="C980" s="234">
        <v>0</v>
      </c>
      <c r="D980" s="226">
        <f t="shared" si="18"/>
        <v>0</v>
      </c>
      <c r="E980" s="227"/>
    </row>
    <row r="981" spans="1:5" ht="15.75" customHeight="1">
      <c r="A981" s="230" t="s">
        <v>858</v>
      </c>
      <c r="B981" s="229"/>
      <c r="C981" s="234">
        <v>0</v>
      </c>
      <c r="D981" s="226">
        <f t="shared" si="18"/>
        <v>0</v>
      </c>
      <c r="E981" s="227"/>
    </row>
    <row r="982" spans="1:5" ht="15.75" customHeight="1">
      <c r="A982" s="230" t="s">
        <v>859</v>
      </c>
      <c r="B982" s="229"/>
      <c r="C982" s="234">
        <v>0</v>
      </c>
      <c r="D982" s="226">
        <f t="shared" si="18"/>
        <v>0</v>
      </c>
      <c r="E982" s="227"/>
    </row>
    <row r="983" spans="1:5" ht="15.75" customHeight="1">
      <c r="A983" s="230" t="s">
        <v>860</v>
      </c>
      <c r="B983" s="229"/>
      <c r="C983" s="234">
        <v>0</v>
      </c>
      <c r="D983" s="226">
        <f t="shared" si="18"/>
        <v>0</v>
      </c>
      <c r="E983" s="227"/>
    </row>
    <row r="984" spans="1:5" ht="15.75" customHeight="1">
      <c r="A984" s="230" t="s">
        <v>861</v>
      </c>
      <c r="B984" s="229">
        <f>SUM(B985:B993)</f>
        <v>0</v>
      </c>
      <c r="C984" s="234">
        <v>0</v>
      </c>
      <c r="D984" s="226">
        <f t="shared" si="18"/>
        <v>0</v>
      </c>
      <c r="E984" s="227"/>
    </row>
    <row r="985" spans="1:5" ht="15.75" customHeight="1">
      <c r="A985" s="230" t="s">
        <v>107</v>
      </c>
      <c r="B985" s="229">
        <v>0</v>
      </c>
      <c r="C985" s="234">
        <v>0</v>
      </c>
      <c r="D985" s="226">
        <f t="shared" si="18"/>
        <v>0</v>
      </c>
      <c r="E985" s="227"/>
    </row>
    <row r="986" spans="1:5" ht="15.75" customHeight="1">
      <c r="A986" s="230" t="s">
        <v>108</v>
      </c>
      <c r="B986" s="229">
        <v>0</v>
      </c>
      <c r="C986" s="234">
        <v>0</v>
      </c>
      <c r="D986" s="226">
        <f t="shared" si="18"/>
        <v>0</v>
      </c>
      <c r="E986" s="227"/>
    </row>
    <row r="987" spans="1:5" ht="15.75" customHeight="1">
      <c r="A987" s="230" t="s">
        <v>109</v>
      </c>
      <c r="B987" s="229">
        <v>0</v>
      </c>
      <c r="C987" s="234">
        <v>0</v>
      </c>
      <c r="D987" s="226">
        <f t="shared" si="18"/>
        <v>0</v>
      </c>
      <c r="E987" s="227"/>
    </row>
    <row r="988" spans="1:5" ht="15.75" customHeight="1">
      <c r="A988" s="230" t="s">
        <v>862</v>
      </c>
      <c r="B988" s="229"/>
      <c r="C988" s="234">
        <v>0</v>
      </c>
      <c r="D988" s="226">
        <f t="shared" si="18"/>
        <v>0</v>
      </c>
      <c r="E988" s="227"/>
    </row>
    <row r="989" spans="1:5" ht="15.75" customHeight="1">
      <c r="A989" s="230" t="s">
        <v>863</v>
      </c>
      <c r="B989" s="229">
        <v>0</v>
      </c>
      <c r="C989" s="234">
        <v>0</v>
      </c>
      <c r="D989" s="226">
        <f t="shared" si="18"/>
        <v>0</v>
      </c>
      <c r="E989" s="227"/>
    </row>
    <row r="990" spans="1:5" ht="15.75" customHeight="1">
      <c r="A990" s="230" t="s">
        <v>864</v>
      </c>
      <c r="B990" s="229">
        <v>0</v>
      </c>
      <c r="C990" s="234">
        <v>0</v>
      </c>
      <c r="D990" s="226">
        <f t="shared" si="18"/>
        <v>0</v>
      </c>
      <c r="E990" s="227"/>
    </row>
    <row r="991" spans="1:5" ht="15.75" customHeight="1">
      <c r="A991" s="230" t="s">
        <v>865</v>
      </c>
      <c r="B991" s="229">
        <v>0</v>
      </c>
      <c r="C991" s="234">
        <v>0</v>
      </c>
      <c r="D991" s="226">
        <f t="shared" si="18"/>
        <v>0</v>
      </c>
      <c r="E991" s="227"/>
    </row>
    <row r="992" spans="1:5" ht="15.75" customHeight="1">
      <c r="A992" s="230" t="s">
        <v>866</v>
      </c>
      <c r="B992" s="229">
        <v>0</v>
      </c>
      <c r="C992" s="234">
        <v>0</v>
      </c>
      <c r="D992" s="226">
        <f t="shared" si="18"/>
        <v>0</v>
      </c>
      <c r="E992" s="227"/>
    </row>
    <row r="993" spans="1:5" ht="15.75" customHeight="1">
      <c r="A993" s="230" t="s">
        <v>867</v>
      </c>
      <c r="B993" s="229"/>
      <c r="C993" s="234">
        <v>0</v>
      </c>
      <c r="D993" s="226">
        <f t="shared" si="18"/>
        <v>0</v>
      </c>
      <c r="E993" s="227"/>
    </row>
    <row r="994" spans="1:5" ht="15.75" customHeight="1">
      <c r="A994" s="230" t="s">
        <v>868</v>
      </c>
      <c r="B994" s="229">
        <f>SUM(B995:B998)</f>
        <v>6</v>
      </c>
      <c r="C994" s="234">
        <v>0</v>
      </c>
      <c r="D994" s="226">
        <f t="shared" si="18"/>
        <v>-6</v>
      </c>
      <c r="E994" s="227">
        <f>D994/B994*100</f>
        <v>-100</v>
      </c>
    </row>
    <row r="995" spans="1:5" ht="15.75" customHeight="1">
      <c r="A995" s="230" t="s">
        <v>869</v>
      </c>
      <c r="B995" s="229">
        <v>0</v>
      </c>
      <c r="C995" s="234">
        <v>0</v>
      </c>
      <c r="D995" s="226">
        <f t="shared" si="18"/>
        <v>0</v>
      </c>
      <c r="E995" s="227"/>
    </row>
    <row r="996" spans="1:5" ht="15.75" customHeight="1">
      <c r="A996" s="230" t="s">
        <v>870</v>
      </c>
      <c r="B996" s="229">
        <v>0</v>
      </c>
      <c r="C996" s="234">
        <v>0</v>
      </c>
      <c r="D996" s="226">
        <f t="shared" si="18"/>
        <v>0</v>
      </c>
      <c r="E996" s="227"/>
    </row>
    <row r="997" spans="1:5" ht="15.75" customHeight="1">
      <c r="A997" s="230" t="s">
        <v>871</v>
      </c>
      <c r="B997" s="229">
        <v>0</v>
      </c>
      <c r="C997" s="234">
        <v>0</v>
      </c>
      <c r="D997" s="226">
        <f t="shared" si="18"/>
        <v>0</v>
      </c>
      <c r="E997" s="227"/>
    </row>
    <row r="998" spans="1:5" ht="15.75" customHeight="1">
      <c r="A998" s="230" t="s">
        <v>872</v>
      </c>
      <c r="B998" s="229">
        <v>6</v>
      </c>
      <c r="C998" s="234">
        <v>0</v>
      </c>
      <c r="D998" s="226">
        <f t="shared" si="18"/>
        <v>-6</v>
      </c>
      <c r="E998" s="227">
        <f>D998/B998*100</f>
        <v>-100</v>
      </c>
    </row>
    <row r="999" spans="1:5" ht="15.75" customHeight="1">
      <c r="A999" s="230" t="s">
        <v>873</v>
      </c>
      <c r="B999" s="229">
        <f>SUM(B1000:B1005)</f>
        <v>0</v>
      </c>
      <c r="C999" s="234">
        <v>0</v>
      </c>
      <c r="D999" s="226">
        <f t="shared" si="18"/>
        <v>0</v>
      </c>
      <c r="E999" s="227"/>
    </row>
    <row r="1000" spans="1:5" ht="15.75" customHeight="1">
      <c r="A1000" s="230" t="s">
        <v>107</v>
      </c>
      <c r="B1000" s="229">
        <v>0</v>
      </c>
      <c r="C1000" s="234">
        <v>0</v>
      </c>
      <c r="D1000" s="226">
        <f t="shared" si="18"/>
        <v>0</v>
      </c>
      <c r="E1000" s="227"/>
    </row>
    <row r="1001" spans="1:5" ht="15.75" customHeight="1">
      <c r="A1001" s="230" t="s">
        <v>108</v>
      </c>
      <c r="B1001" s="229">
        <v>0</v>
      </c>
      <c r="C1001" s="234">
        <v>0</v>
      </c>
      <c r="D1001" s="226">
        <f t="shared" si="18"/>
        <v>0</v>
      </c>
      <c r="E1001" s="227"/>
    </row>
    <row r="1002" spans="1:5" ht="15.75" customHeight="1">
      <c r="A1002" s="230" t="s">
        <v>109</v>
      </c>
      <c r="B1002" s="229">
        <v>0</v>
      </c>
      <c r="C1002" s="234">
        <v>0</v>
      </c>
      <c r="D1002" s="226">
        <f t="shared" si="18"/>
        <v>0</v>
      </c>
      <c r="E1002" s="227"/>
    </row>
    <row r="1003" spans="1:5" ht="15.75" customHeight="1">
      <c r="A1003" s="230" t="s">
        <v>859</v>
      </c>
      <c r="B1003" s="229">
        <v>0</v>
      </c>
      <c r="C1003" s="234">
        <v>0</v>
      </c>
      <c r="D1003" s="226">
        <f t="shared" si="18"/>
        <v>0</v>
      </c>
      <c r="E1003" s="227"/>
    </row>
    <row r="1004" spans="1:5" ht="15.75" customHeight="1">
      <c r="A1004" s="230" t="s">
        <v>874</v>
      </c>
      <c r="B1004" s="229">
        <v>0</v>
      </c>
      <c r="C1004" s="234">
        <v>0</v>
      </c>
      <c r="D1004" s="226">
        <f t="shared" si="18"/>
        <v>0</v>
      </c>
      <c r="E1004" s="227"/>
    </row>
    <row r="1005" spans="1:5" ht="15.75" customHeight="1">
      <c r="A1005" s="230" t="s">
        <v>875</v>
      </c>
      <c r="B1005" s="229">
        <v>0</v>
      </c>
      <c r="C1005" s="234">
        <v>0</v>
      </c>
      <c r="D1005" s="226">
        <f t="shared" si="18"/>
        <v>0</v>
      </c>
      <c r="E1005" s="227"/>
    </row>
    <row r="1006" spans="1:5" ht="15.75" customHeight="1">
      <c r="A1006" s="230" t="s">
        <v>876</v>
      </c>
      <c r="B1006" s="229">
        <f>SUM(B1007:B1010)</f>
        <v>0</v>
      </c>
      <c r="C1006" s="234">
        <v>0</v>
      </c>
      <c r="D1006" s="226">
        <f t="shared" si="18"/>
        <v>0</v>
      </c>
      <c r="E1006" s="227"/>
    </row>
    <row r="1007" spans="1:5" ht="15.75" customHeight="1">
      <c r="A1007" s="230" t="s">
        <v>877</v>
      </c>
      <c r="B1007" s="229"/>
      <c r="C1007" s="234">
        <v>0</v>
      </c>
      <c r="D1007" s="226">
        <f t="shared" si="18"/>
        <v>0</v>
      </c>
      <c r="E1007" s="227"/>
    </row>
    <row r="1008" spans="1:5" ht="15.75" customHeight="1">
      <c r="A1008" s="230" t="s">
        <v>878</v>
      </c>
      <c r="B1008" s="229"/>
      <c r="C1008" s="234">
        <v>0</v>
      </c>
      <c r="D1008" s="226">
        <f t="shared" si="18"/>
        <v>0</v>
      </c>
      <c r="E1008" s="227"/>
    </row>
    <row r="1009" spans="1:5" ht="15.75" customHeight="1">
      <c r="A1009" s="230" t="s">
        <v>879</v>
      </c>
      <c r="B1009" s="229"/>
      <c r="C1009" s="234">
        <v>0</v>
      </c>
      <c r="D1009" s="226">
        <f t="shared" si="18"/>
        <v>0</v>
      </c>
      <c r="E1009" s="227"/>
    </row>
    <row r="1010" spans="1:5" ht="15.75" customHeight="1">
      <c r="A1010" s="230" t="s">
        <v>880</v>
      </c>
      <c r="B1010" s="229"/>
      <c r="C1010" s="234">
        <v>0</v>
      </c>
      <c r="D1010" s="226">
        <f t="shared" si="18"/>
        <v>0</v>
      </c>
      <c r="E1010" s="227"/>
    </row>
    <row r="1011" spans="1:5" ht="15.75" customHeight="1">
      <c r="A1011" s="230" t="s">
        <v>881</v>
      </c>
      <c r="B1011" s="229">
        <f>B1012+B1013</f>
        <v>0</v>
      </c>
      <c r="C1011" s="234">
        <v>0</v>
      </c>
      <c r="D1011" s="226">
        <f t="shared" si="18"/>
        <v>0</v>
      </c>
      <c r="E1011" s="227"/>
    </row>
    <row r="1012" spans="1:5" ht="15.75" customHeight="1">
      <c r="A1012" s="230" t="s">
        <v>882</v>
      </c>
      <c r="B1012" s="229">
        <v>0</v>
      </c>
      <c r="C1012" s="234">
        <v>0</v>
      </c>
      <c r="D1012" s="226">
        <f t="shared" si="18"/>
        <v>0</v>
      </c>
      <c r="E1012" s="227"/>
    </row>
    <row r="1013" spans="1:5" ht="15.75" customHeight="1">
      <c r="A1013" s="230" t="s">
        <v>883</v>
      </c>
      <c r="B1013" s="229"/>
      <c r="C1013" s="234">
        <v>0</v>
      </c>
      <c r="D1013" s="226">
        <f t="shared" si="18"/>
        <v>0</v>
      </c>
      <c r="E1013" s="227"/>
    </row>
    <row r="1014" spans="1:234" s="209" customFormat="1" ht="15.75" customHeight="1">
      <c r="A1014" s="231" t="s">
        <v>884</v>
      </c>
      <c r="B1014" s="226">
        <f>B1015+B1025+B1041+B1046+B1060+B1068+B1074+B1081</f>
        <v>10</v>
      </c>
      <c r="C1014" s="232">
        <f>C1015+C1025+C1041+C1046+C1060+C1068+C1074+C1081</f>
        <v>15</v>
      </c>
      <c r="D1014" s="226">
        <f t="shared" si="18"/>
        <v>5</v>
      </c>
      <c r="E1014" s="227">
        <f>D1014/B1014*100</f>
        <v>50</v>
      </c>
      <c r="F1014" s="207"/>
      <c r="G1014" s="207"/>
      <c r="H1014" s="207"/>
      <c r="I1014" s="207"/>
      <c r="J1014" s="207"/>
      <c r="K1014" s="207"/>
      <c r="L1014" s="207"/>
      <c r="M1014" s="207"/>
      <c r="N1014" s="207"/>
      <c r="O1014" s="207"/>
      <c r="P1014" s="207"/>
      <c r="Q1014" s="207"/>
      <c r="R1014" s="207"/>
      <c r="S1014" s="207"/>
      <c r="T1014" s="207"/>
      <c r="U1014" s="207"/>
      <c r="V1014" s="207"/>
      <c r="W1014" s="207"/>
      <c r="X1014" s="207"/>
      <c r="Y1014" s="207"/>
      <c r="Z1014" s="207"/>
      <c r="AA1014" s="207"/>
      <c r="AB1014" s="207"/>
      <c r="AC1014" s="207"/>
      <c r="AD1014" s="207"/>
      <c r="AE1014" s="207"/>
      <c r="AF1014" s="207"/>
      <c r="AG1014" s="207"/>
      <c r="AH1014" s="207"/>
      <c r="AI1014" s="207"/>
      <c r="AJ1014" s="207"/>
      <c r="AK1014" s="207"/>
      <c r="AL1014" s="207"/>
      <c r="AM1014" s="207"/>
      <c r="AN1014" s="207"/>
      <c r="AO1014" s="207"/>
      <c r="AP1014" s="207"/>
      <c r="AQ1014" s="207"/>
      <c r="AR1014" s="207"/>
      <c r="AS1014" s="207"/>
      <c r="AT1014" s="207"/>
      <c r="AU1014" s="207"/>
      <c r="AV1014" s="207"/>
      <c r="AW1014" s="207"/>
      <c r="AX1014" s="207"/>
      <c r="AY1014" s="207"/>
      <c r="AZ1014" s="207"/>
      <c r="BA1014" s="207"/>
      <c r="BB1014" s="207"/>
      <c r="BC1014" s="207"/>
      <c r="BD1014" s="207"/>
      <c r="BE1014" s="207"/>
      <c r="BF1014" s="207"/>
      <c r="BG1014" s="207"/>
      <c r="BH1014" s="207"/>
      <c r="BI1014" s="207"/>
      <c r="BJ1014" s="207"/>
      <c r="BK1014" s="207"/>
      <c r="BL1014" s="207"/>
      <c r="BM1014" s="207"/>
      <c r="BN1014" s="207"/>
      <c r="BO1014" s="207"/>
      <c r="BP1014" s="207"/>
      <c r="BQ1014" s="207"/>
      <c r="BR1014" s="207"/>
      <c r="BS1014" s="207"/>
      <c r="BT1014" s="207"/>
      <c r="BU1014" s="207"/>
      <c r="BV1014" s="207"/>
      <c r="BW1014" s="207"/>
      <c r="BX1014" s="207"/>
      <c r="BY1014" s="207"/>
      <c r="BZ1014" s="207"/>
      <c r="CA1014" s="207"/>
      <c r="CB1014" s="207"/>
      <c r="CC1014" s="207"/>
      <c r="CD1014" s="207"/>
      <c r="CE1014" s="207"/>
      <c r="CF1014" s="207"/>
      <c r="CG1014" s="207"/>
      <c r="CH1014" s="207"/>
      <c r="CI1014" s="207"/>
      <c r="CJ1014" s="207"/>
      <c r="CK1014" s="207"/>
      <c r="CL1014" s="207"/>
      <c r="CM1014" s="207"/>
      <c r="CN1014" s="207"/>
      <c r="CO1014" s="207"/>
      <c r="CP1014" s="207"/>
      <c r="CQ1014" s="207"/>
      <c r="CR1014" s="207"/>
      <c r="CS1014" s="207"/>
      <c r="CT1014" s="207"/>
      <c r="CU1014" s="207"/>
      <c r="CV1014" s="207"/>
      <c r="CW1014" s="207"/>
      <c r="CX1014" s="207"/>
      <c r="CY1014" s="207"/>
      <c r="CZ1014" s="207"/>
      <c r="DA1014" s="207"/>
      <c r="DB1014" s="207"/>
      <c r="DC1014" s="207"/>
      <c r="DD1014" s="207"/>
      <c r="DE1014" s="207"/>
      <c r="DF1014" s="207"/>
      <c r="DG1014" s="207"/>
      <c r="DH1014" s="207"/>
      <c r="DI1014" s="207"/>
      <c r="DJ1014" s="207"/>
      <c r="DK1014" s="207"/>
      <c r="DL1014" s="207"/>
      <c r="DM1014" s="207"/>
      <c r="DN1014" s="207"/>
      <c r="DO1014" s="207"/>
      <c r="DP1014" s="207"/>
      <c r="DQ1014" s="207"/>
      <c r="DR1014" s="207"/>
      <c r="DS1014" s="207"/>
      <c r="DT1014" s="207"/>
      <c r="DU1014" s="207"/>
      <c r="DV1014" s="207"/>
      <c r="DW1014" s="207"/>
      <c r="DX1014" s="207"/>
      <c r="DY1014" s="207"/>
      <c r="DZ1014" s="207"/>
      <c r="EA1014" s="207"/>
      <c r="EB1014" s="207"/>
      <c r="EC1014" s="207"/>
      <c r="ED1014" s="207"/>
      <c r="EE1014" s="207"/>
      <c r="EF1014" s="207"/>
      <c r="EG1014" s="207"/>
      <c r="EH1014" s="207"/>
      <c r="EI1014" s="207"/>
      <c r="EJ1014" s="207"/>
      <c r="EK1014" s="207"/>
      <c r="EL1014" s="207"/>
      <c r="EM1014" s="207"/>
      <c r="EN1014" s="207"/>
      <c r="EO1014" s="207"/>
      <c r="EP1014" s="207"/>
      <c r="EQ1014" s="207"/>
      <c r="ER1014" s="207"/>
      <c r="ES1014" s="207"/>
      <c r="ET1014" s="207"/>
      <c r="EU1014" s="207"/>
      <c r="EV1014" s="207"/>
      <c r="EW1014" s="207"/>
      <c r="EX1014" s="207"/>
      <c r="EY1014" s="207"/>
      <c r="EZ1014" s="207"/>
      <c r="FA1014" s="207"/>
      <c r="FB1014" s="207"/>
      <c r="FC1014" s="207"/>
      <c r="FD1014" s="207"/>
      <c r="FE1014" s="207"/>
      <c r="FF1014" s="207"/>
      <c r="FG1014" s="207"/>
      <c r="FH1014" s="207"/>
      <c r="FI1014" s="207"/>
      <c r="FJ1014" s="207"/>
      <c r="FK1014" s="207"/>
      <c r="FL1014" s="207"/>
      <c r="FM1014" s="207"/>
      <c r="FN1014" s="207"/>
      <c r="FO1014" s="207"/>
      <c r="FP1014" s="207"/>
      <c r="FQ1014" s="207"/>
      <c r="FR1014" s="207"/>
      <c r="FS1014" s="207"/>
      <c r="FT1014" s="207"/>
      <c r="FU1014" s="207"/>
      <c r="FV1014" s="207"/>
      <c r="FW1014" s="207"/>
      <c r="FX1014" s="207"/>
      <c r="FY1014" s="207"/>
      <c r="FZ1014" s="207"/>
      <c r="GA1014" s="207"/>
      <c r="GB1014" s="207"/>
      <c r="GC1014" s="207"/>
      <c r="GD1014" s="207"/>
      <c r="GE1014" s="207"/>
      <c r="GF1014" s="207"/>
      <c r="GG1014" s="207"/>
      <c r="GH1014" s="207"/>
      <c r="GI1014" s="207"/>
      <c r="GJ1014" s="207"/>
      <c r="GK1014" s="207"/>
      <c r="GL1014" s="207"/>
      <c r="GM1014" s="207"/>
      <c r="GN1014" s="207"/>
      <c r="GO1014" s="207"/>
      <c r="GP1014" s="207"/>
      <c r="GQ1014" s="207"/>
      <c r="GR1014" s="207"/>
      <c r="GS1014" s="207"/>
      <c r="GT1014" s="207"/>
      <c r="GU1014" s="207"/>
      <c r="GV1014" s="207"/>
      <c r="GW1014" s="207"/>
      <c r="GX1014" s="207"/>
      <c r="GY1014" s="207"/>
      <c r="GZ1014" s="207"/>
      <c r="HA1014" s="207"/>
      <c r="HB1014" s="207"/>
      <c r="HC1014" s="207"/>
      <c r="HD1014" s="207"/>
      <c r="HE1014" s="207"/>
      <c r="HF1014" s="207"/>
      <c r="HG1014" s="207"/>
      <c r="HH1014" s="207"/>
      <c r="HI1014" s="207"/>
      <c r="HJ1014" s="207"/>
      <c r="HK1014" s="207"/>
      <c r="HL1014" s="207"/>
      <c r="HM1014" s="207"/>
      <c r="HN1014" s="207"/>
      <c r="HO1014" s="207"/>
      <c r="HP1014" s="207"/>
      <c r="HQ1014" s="207"/>
      <c r="HR1014" s="207"/>
      <c r="HS1014" s="207"/>
      <c r="HT1014" s="207"/>
      <c r="HU1014" s="207"/>
      <c r="HV1014" s="207"/>
      <c r="HW1014" s="207"/>
      <c r="HX1014" s="207"/>
      <c r="HY1014" s="207"/>
      <c r="HZ1014" s="207"/>
    </row>
    <row r="1015" spans="1:5" ht="15.75" customHeight="1">
      <c r="A1015" s="230" t="s">
        <v>885</v>
      </c>
      <c r="B1015" s="229"/>
      <c r="C1015" s="234">
        <v>0</v>
      </c>
      <c r="D1015" s="226">
        <f t="shared" si="18"/>
        <v>0</v>
      </c>
      <c r="E1015" s="227"/>
    </row>
    <row r="1016" spans="1:5" ht="15.75" customHeight="1">
      <c r="A1016" s="230" t="s">
        <v>107</v>
      </c>
      <c r="B1016" s="229"/>
      <c r="C1016" s="234">
        <v>0</v>
      </c>
      <c r="D1016" s="226">
        <f t="shared" si="18"/>
        <v>0</v>
      </c>
      <c r="E1016" s="227"/>
    </row>
    <row r="1017" spans="1:5" ht="15.75" customHeight="1">
      <c r="A1017" s="230" t="s">
        <v>108</v>
      </c>
      <c r="B1017" s="229"/>
      <c r="C1017" s="234">
        <v>0</v>
      </c>
      <c r="D1017" s="226">
        <f t="shared" si="18"/>
        <v>0</v>
      </c>
      <c r="E1017" s="227"/>
    </row>
    <row r="1018" spans="1:5" ht="15.75" customHeight="1">
      <c r="A1018" s="230" t="s">
        <v>109</v>
      </c>
      <c r="B1018" s="229"/>
      <c r="C1018" s="234">
        <v>0</v>
      </c>
      <c r="D1018" s="226">
        <f t="shared" si="18"/>
        <v>0</v>
      </c>
      <c r="E1018" s="227"/>
    </row>
    <row r="1019" spans="1:5" ht="15.75" customHeight="1">
      <c r="A1019" s="230" t="s">
        <v>886</v>
      </c>
      <c r="B1019" s="229"/>
      <c r="C1019" s="234">
        <v>0</v>
      </c>
      <c r="D1019" s="226">
        <f t="shared" si="18"/>
        <v>0</v>
      </c>
      <c r="E1019" s="227"/>
    </row>
    <row r="1020" spans="1:5" ht="15.75" customHeight="1">
      <c r="A1020" s="230" t="s">
        <v>887</v>
      </c>
      <c r="B1020" s="229"/>
      <c r="C1020" s="234">
        <v>0</v>
      </c>
      <c r="D1020" s="226">
        <f t="shared" si="18"/>
        <v>0</v>
      </c>
      <c r="E1020" s="227"/>
    </row>
    <row r="1021" spans="1:5" ht="15.75" customHeight="1">
      <c r="A1021" s="230" t="s">
        <v>888</v>
      </c>
      <c r="B1021" s="229"/>
      <c r="C1021" s="234">
        <v>0</v>
      </c>
      <c r="D1021" s="226">
        <f t="shared" si="18"/>
        <v>0</v>
      </c>
      <c r="E1021" s="227"/>
    </row>
    <row r="1022" spans="1:5" ht="15.75" customHeight="1">
      <c r="A1022" s="230" t="s">
        <v>889</v>
      </c>
      <c r="B1022" s="229"/>
      <c r="C1022" s="234">
        <v>0</v>
      </c>
      <c r="D1022" s="226">
        <f t="shared" si="18"/>
        <v>0</v>
      </c>
      <c r="E1022" s="227"/>
    </row>
    <row r="1023" spans="1:5" ht="15.75" customHeight="1">
      <c r="A1023" s="230" t="s">
        <v>890</v>
      </c>
      <c r="B1023" s="229"/>
      <c r="C1023" s="234">
        <v>0</v>
      </c>
      <c r="D1023" s="226">
        <f t="shared" si="18"/>
        <v>0</v>
      </c>
      <c r="E1023" s="227"/>
    </row>
    <row r="1024" spans="1:5" ht="15.75" customHeight="1">
      <c r="A1024" s="230" t="s">
        <v>891</v>
      </c>
      <c r="B1024" s="229"/>
      <c r="C1024" s="234">
        <v>0</v>
      </c>
      <c r="D1024" s="226">
        <f t="shared" si="18"/>
        <v>0</v>
      </c>
      <c r="E1024" s="227"/>
    </row>
    <row r="1025" spans="1:5" ht="15.75" customHeight="1">
      <c r="A1025" s="230" t="s">
        <v>892</v>
      </c>
      <c r="B1025" s="229">
        <f>SUM(B1026:B1040)</f>
        <v>0</v>
      </c>
      <c r="C1025" s="234">
        <v>0</v>
      </c>
      <c r="D1025" s="226">
        <f t="shared" si="18"/>
        <v>0</v>
      </c>
      <c r="E1025" s="227"/>
    </row>
    <row r="1026" spans="1:5" ht="15.75" customHeight="1">
      <c r="A1026" s="230" t="s">
        <v>107</v>
      </c>
      <c r="B1026" s="229"/>
      <c r="C1026" s="234">
        <v>0</v>
      </c>
      <c r="D1026" s="226">
        <f t="shared" si="18"/>
        <v>0</v>
      </c>
      <c r="E1026" s="227"/>
    </row>
    <row r="1027" spans="1:5" ht="15.75" customHeight="1">
      <c r="A1027" s="230" t="s">
        <v>108</v>
      </c>
      <c r="B1027" s="229"/>
      <c r="C1027" s="234">
        <v>0</v>
      </c>
      <c r="D1027" s="226">
        <f t="shared" si="18"/>
        <v>0</v>
      </c>
      <c r="E1027" s="227"/>
    </row>
    <row r="1028" spans="1:5" ht="15.75" customHeight="1">
      <c r="A1028" s="230" t="s">
        <v>109</v>
      </c>
      <c r="B1028" s="229">
        <v>0</v>
      </c>
      <c r="C1028" s="234">
        <v>0</v>
      </c>
      <c r="D1028" s="226">
        <f t="shared" si="18"/>
        <v>0</v>
      </c>
      <c r="E1028" s="227"/>
    </row>
    <row r="1029" spans="1:5" ht="15.75" customHeight="1">
      <c r="A1029" s="230" t="s">
        <v>893</v>
      </c>
      <c r="B1029" s="229">
        <v>0</v>
      </c>
      <c r="C1029" s="234">
        <v>0</v>
      </c>
      <c r="D1029" s="226">
        <f aca="true" t="shared" si="19" ref="D1029:D1092">C1029-B1029</f>
        <v>0</v>
      </c>
      <c r="E1029" s="227"/>
    </row>
    <row r="1030" spans="1:5" ht="15.75" customHeight="1">
      <c r="A1030" s="230" t="s">
        <v>894</v>
      </c>
      <c r="B1030" s="229">
        <v>0</v>
      </c>
      <c r="C1030" s="234">
        <v>0</v>
      </c>
      <c r="D1030" s="226">
        <f t="shared" si="19"/>
        <v>0</v>
      </c>
      <c r="E1030" s="227"/>
    </row>
    <row r="1031" spans="1:5" ht="15.75" customHeight="1">
      <c r="A1031" s="230" t="s">
        <v>895</v>
      </c>
      <c r="B1031" s="229">
        <v>0</v>
      </c>
      <c r="C1031" s="234">
        <v>0</v>
      </c>
      <c r="D1031" s="226">
        <f t="shared" si="19"/>
        <v>0</v>
      </c>
      <c r="E1031" s="227"/>
    </row>
    <row r="1032" spans="1:5" ht="15.75" customHeight="1">
      <c r="A1032" s="230" t="s">
        <v>896</v>
      </c>
      <c r="B1032" s="229">
        <v>0</v>
      </c>
      <c r="C1032" s="234">
        <v>0</v>
      </c>
      <c r="D1032" s="226">
        <f t="shared" si="19"/>
        <v>0</v>
      </c>
      <c r="E1032" s="227"/>
    </row>
    <row r="1033" spans="1:5" ht="15.75" customHeight="1">
      <c r="A1033" s="230" t="s">
        <v>897</v>
      </c>
      <c r="B1033" s="229">
        <v>0</v>
      </c>
      <c r="C1033" s="234">
        <v>0</v>
      </c>
      <c r="D1033" s="226">
        <f t="shared" si="19"/>
        <v>0</v>
      </c>
      <c r="E1033" s="227"/>
    </row>
    <row r="1034" spans="1:5" ht="15.75" customHeight="1">
      <c r="A1034" s="230" t="s">
        <v>898</v>
      </c>
      <c r="B1034" s="229">
        <v>0</v>
      </c>
      <c r="C1034" s="234">
        <v>0</v>
      </c>
      <c r="D1034" s="226">
        <f t="shared" si="19"/>
        <v>0</v>
      </c>
      <c r="E1034" s="227"/>
    </row>
    <row r="1035" spans="1:5" ht="15.75" customHeight="1">
      <c r="A1035" s="230" t="s">
        <v>899</v>
      </c>
      <c r="B1035" s="229">
        <v>0</v>
      </c>
      <c r="C1035" s="234">
        <v>0</v>
      </c>
      <c r="D1035" s="226">
        <f t="shared" si="19"/>
        <v>0</v>
      </c>
      <c r="E1035" s="227"/>
    </row>
    <row r="1036" spans="1:5" ht="15.75" customHeight="1">
      <c r="A1036" s="230" t="s">
        <v>900</v>
      </c>
      <c r="B1036" s="229">
        <v>0</v>
      </c>
      <c r="C1036" s="234">
        <v>0</v>
      </c>
      <c r="D1036" s="226">
        <f t="shared" si="19"/>
        <v>0</v>
      </c>
      <c r="E1036" s="227"/>
    </row>
    <row r="1037" spans="1:5" ht="15.75" customHeight="1">
      <c r="A1037" s="230" t="s">
        <v>901</v>
      </c>
      <c r="B1037" s="229">
        <v>0</v>
      </c>
      <c r="C1037" s="234">
        <v>0</v>
      </c>
      <c r="D1037" s="226">
        <f t="shared" si="19"/>
        <v>0</v>
      </c>
      <c r="E1037" s="227"/>
    </row>
    <row r="1038" spans="1:5" ht="15.75" customHeight="1">
      <c r="A1038" s="230" t="s">
        <v>902</v>
      </c>
      <c r="B1038" s="229">
        <v>0</v>
      </c>
      <c r="C1038" s="234">
        <v>0</v>
      </c>
      <c r="D1038" s="226">
        <f t="shared" si="19"/>
        <v>0</v>
      </c>
      <c r="E1038" s="227"/>
    </row>
    <row r="1039" spans="1:5" ht="15.75" customHeight="1">
      <c r="A1039" s="230" t="s">
        <v>903</v>
      </c>
      <c r="B1039" s="229">
        <v>0</v>
      </c>
      <c r="C1039" s="234">
        <v>0</v>
      </c>
      <c r="D1039" s="226">
        <f t="shared" si="19"/>
        <v>0</v>
      </c>
      <c r="E1039" s="227"/>
    </row>
    <row r="1040" spans="1:5" ht="15.75" customHeight="1">
      <c r="A1040" s="230" t="s">
        <v>904</v>
      </c>
      <c r="B1040" s="229">
        <v>0</v>
      </c>
      <c r="C1040" s="234">
        <v>0</v>
      </c>
      <c r="D1040" s="226">
        <f t="shared" si="19"/>
        <v>0</v>
      </c>
      <c r="E1040" s="227"/>
    </row>
    <row r="1041" spans="1:5" ht="15.75" customHeight="1">
      <c r="A1041" s="230" t="s">
        <v>905</v>
      </c>
      <c r="B1041" s="229">
        <f>SUM(B1042:B1045)</f>
        <v>0</v>
      </c>
      <c r="C1041" s="234">
        <v>0</v>
      </c>
      <c r="D1041" s="226">
        <f t="shared" si="19"/>
        <v>0</v>
      </c>
      <c r="E1041" s="227"/>
    </row>
    <row r="1042" spans="1:5" ht="15.75" customHeight="1">
      <c r="A1042" s="230" t="s">
        <v>107</v>
      </c>
      <c r="B1042" s="229">
        <v>0</v>
      </c>
      <c r="C1042" s="234">
        <v>0</v>
      </c>
      <c r="D1042" s="226">
        <f t="shared" si="19"/>
        <v>0</v>
      </c>
      <c r="E1042" s="227"/>
    </row>
    <row r="1043" spans="1:5" ht="15.75" customHeight="1">
      <c r="A1043" s="230" t="s">
        <v>108</v>
      </c>
      <c r="B1043" s="229">
        <v>0</v>
      </c>
      <c r="C1043" s="234">
        <v>0</v>
      </c>
      <c r="D1043" s="226">
        <f t="shared" si="19"/>
        <v>0</v>
      </c>
      <c r="E1043" s="227"/>
    </row>
    <row r="1044" spans="1:5" ht="15.75" customHeight="1">
      <c r="A1044" s="230" t="s">
        <v>109</v>
      </c>
      <c r="B1044" s="229">
        <v>0</v>
      </c>
      <c r="C1044" s="234">
        <v>0</v>
      </c>
      <c r="D1044" s="226">
        <f t="shared" si="19"/>
        <v>0</v>
      </c>
      <c r="E1044" s="227"/>
    </row>
    <row r="1045" spans="1:5" ht="15.75" customHeight="1">
      <c r="A1045" s="230" t="s">
        <v>906</v>
      </c>
      <c r="B1045" s="229">
        <v>0</v>
      </c>
      <c r="C1045" s="234">
        <v>0</v>
      </c>
      <c r="D1045" s="226">
        <f t="shared" si="19"/>
        <v>0</v>
      </c>
      <c r="E1045" s="227"/>
    </row>
    <row r="1046" spans="1:5" ht="15.75" customHeight="1">
      <c r="A1046" s="230" t="s">
        <v>907</v>
      </c>
      <c r="B1046" s="229">
        <f>SUM(B1047:B1059)</f>
        <v>0</v>
      </c>
      <c r="C1046" s="234">
        <v>0</v>
      </c>
      <c r="D1046" s="226">
        <f t="shared" si="19"/>
        <v>0</v>
      </c>
      <c r="E1046" s="227"/>
    </row>
    <row r="1047" spans="1:5" ht="15.75" customHeight="1">
      <c r="A1047" s="230" t="s">
        <v>107</v>
      </c>
      <c r="B1047" s="229"/>
      <c r="C1047" s="234">
        <v>0</v>
      </c>
      <c r="D1047" s="226">
        <f t="shared" si="19"/>
        <v>0</v>
      </c>
      <c r="E1047" s="227"/>
    </row>
    <row r="1048" spans="1:5" ht="15.75" customHeight="1">
      <c r="A1048" s="230" t="s">
        <v>108</v>
      </c>
      <c r="B1048" s="229"/>
      <c r="C1048" s="234">
        <v>0</v>
      </c>
      <c r="D1048" s="226">
        <f t="shared" si="19"/>
        <v>0</v>
      </c>
      <c r="E1048" s="227"/>
    </row>
    <row r="1049" spans="1:5" ht="15.75" customHeight="1">
      <c r="A1049" s="230" t="s">
        <v>109</v>
      </c>
      <c r="B1049" s="229"/>
      <c r="C1049" s="234">
        <v>0</v>
      </c>
      <c r="D1049" s="226">
        <f t="shared" si="19"/>
        <v>0</v>
      </c>
      <c r="E1049" s="227"/>
    </row>
    <row r="1050" spans="1:5" ht="15.75" customHeight="1">
      <c r="A1050" s="230" t="s">
        <v>908</v>
      </c>
      <c r="B1050" s="229"/>
      <c r="C1050" s="234">
        <v>0</v>
      </c>
      <c r="D1050" s="226">
        <f t="shared" si="19"/>
        <v>0</v>
      </c>
      <c r="E1050" s="227"/>
    </row>
    <row r="1051" spans="1:5" ht="15.75" customHeight="1">
      <c r="A1051" s="230" t="s">
        <v>909</v>
      </c>
      <c r="B1051" s="229"/>
      <c r="C1051" s="234">
        <v>0</v>
      </c>
      <c r="D1051" s="226">
        <f t="shared" si="19"/>
        <v>0</v>
      </c>
      <c r="E1051" s="227"/>
    </row>
    <row r="1052" spans="1:5" ht="15.75" customHeight="1">
      <c r="A1052" s="230" t="s">
        <v>910</v>
      </c>
      <c r="B1052" s="229"/>
      <c r="C1052" s="234">
        <v>0</v>
      </c>
      <c r="D1052" s="226">
        <f t="shared" si="19"/>
        <v>0</v>
      </c>
      <c r="E1052" s="227"/>
    </row>
    <row r="1053" spans="1:5" ht="15.75" customHeight="1">
      <c r="A1053" s="230" t="s">
        <v>911</v>
      </c>
      <c r="B1053" s="229"/>
      <c r="C1053" s="234">
        <v>0</v>
      </c>
      <c r="D1053" s="226">
        <f t="shared" si="19"/>
        <v>0</v>
      </c>
      <c r="E1053" s="227"/>
    </row>
    <row r="1054" spans="1:5" ht="15.75" customHeight="1">
      <c r="A1054" s="230" t="s">
        <v>912</v>
      </c>
      <c r="B1054" s="229"/>
      <c r="C1054" s="234">
        <v>0</v>
      </c>
      <c r="D1054" s="226">
        <f t="shared" si="19"/>
        <v>0</v>
      </c>
      <c r="E1054" s="227"/>
    </row>
    <row r="1055" spans="1:5" ht="15.75" customHeight="1">
      <c r="A1055" s="230" t="s">
        <v>913</v>
      </c>
      <c r="B1055" s="229"/>
      <c r="C1055" s="234">
        <v>0</v>
      </c>
      <c r="D1055" s="226">
        <f t="shared" si="19"/>
        <v>0</v>
      </c>
      <c r="E1055" s="227"/>
    </row>
    <row r="1056" spans="1:5" ht="15.75" customHeight="1">
      <c r="A1056" s="230" t="s">
        <v>914</v>
      </c>
      <c r="B1056" s="229"/>
      <c r="C1056" s="234">
        <v>0</v>
      </c>
      <c r="D1056" s="226">
        <f t="shared" si="19"/>
        <v>0</v>
      </c>
      <c r="E1056" s="227"/>
    </row>
    <row r="1057" spans="1:5" ht="15.75" customHeight="1">
      <c r="A1057" s="230" t="s">
        <v>859</v>
      </c>
      <c r="B1057" s="229"/>
      <c r="C1057" s="234">
        <v>0</v>
      </c>
      <c r="D1057" s="226">
        <f t="shared" si="19"/>
        <v>0</v>
      </c>
      <c r="E1057" s="227"/>
    </row>
    <row r="1058" spans="1:5" ht="15.75" customHeight="1">
      <c r="A1058" s="230" t="s">
        <v>915</v>
      </c>
      <c r="B1058" s="229"/>
      <c r="C1058" s="234">
        <v>0</v>
      </c>
      <c r="D1058" s="226">
        <f t="shared" si="19"/>
        <v>0</v>
      </c>
      <c r="E1058" s="227"/>
    </row>
    <row r="1059" spans="1:5" ht="15.75" customHeight="1">
      <c r="A1059" s="230" t="s">
        <v>916</v>
      </c>
      <c r="B1059" s="229"/>
      <c r="C1059" s="234">
        <v>0</v>
      </c>
      <c r="D1059" s="226">
        <f t="shared" si="19"/>
        <v>0</v>
      </c>
      <c r="E1059" s="227"/>
    </row>
    <row r="1060" spans="1:5" ht="15.75" customHeight="1">
      <c r="A1060" s="230" t="s">
        <v>917</v>
      </c>
      <c r="B1060" s="229">
        <f>SUM(B1061:B1067)</f>
        <v>10</v>
      </c>
      <c r="C1060" s="232">
        <f>SUM(C1061:C1067)</f>
        <v>15</v>
      </c>
      <c r="D1060" s="226">
        <f t="shared" si="19"/>
        <v>5</v>
      </c>
      <c r="E1060" s="227">
        <f>D1060/B1060*100</f>
        <v>50</v>
      </c>
    </row>
    <row r="1061" spans="1:5" ht="15.75" customHeight="1">
      <c r="A1061" s="230" t="s">
        <v>107</v>
      </c>
      <c r="B1061" s="229"/>
      <c r="C1061" s="234">
        <v>0</v>
      </c>
      <c r="D1061" s="226">
        <f t="shared" si="19"/>
        <v>0</v>
      </c>
      <c r="E1061" s="227"/>
    </row>
    <row r="1062" spans="1:5" ht="15.75" customHeight="1">
      <c r="A1062" s="230" t="s">
        <v>108</v>
      </c>
      <c r="B1062" s="229"/>
      <c r="C1062" s="234">
        <v>0</v>
      </c>
      <c r="D1062" s="226">
        <f t="shared" si="19"/>
        <v>0</v>
      </c>
      <c r="E1062" s="227"/>
    </row>
    <row r="1063" spans="1:5" ht="15.75" customHeight="1">
      <c r="A1063" s="230" t="s">
        <v>109</v>
      </c>
      <c r="B1063" s="229"/>
      <c r="C1063" s="234">
        <v>0</v>
      </c>
      <c r="D1063" s="226">
        <f t="shared" si="19"/>
        <v>0</v>
      </c>
      <c r="E1063" s="227"/>
    </row>
    <row r="1064" spans="1:5" ht="15.75" customHeight="1">
      <c r="A1064" s="230" t="s">
        <v>918</v>
      </c>
      <c r="B1064" s="229">
        <v>10</v>
      </c>
      <c r="C1064" s="234">
        <v>15</v>
      </c>
      <c r="D1064" s="226">
        <f t="shared" si="19"/>
        <v>5</v>
      </c>
      <c r="E1064" s="227">
        <f>D1064/B1064*100</f>
        <v>50</v>
      </c>
    </row>
    <row r="1065" spans="1:5" ht="15.75" customHeight="1">
      <c r="A1065" s="230" t="s">
        <v>919</v>
      </c>
      <c r="B1065" s="229"/>
      <c r="C1065" s="234"/>
      <c r="D1065" s="226">
        <f t="shared" si="19"/>
        <v>0</v>
      </c>
      <c r="E1065" s="227"/>
    </row>
    <row r="1066" spans="1:5" ht="15.75" customHeight="1">
      <c r="A1066" s="230" t="s">
        <v>920</v>
      </c>
      <c r="B1066" s="229"/>
      <c r="C1066" s="234">
        <v>0</v>
      </c>
      <c r="D1066" s="226">
        <f t="shared" si="19"/>
        <v>0</v>
      </c>
      <c r="E1066" s="227"/>
    </row>
    <row r="1067" spans="1:5" ht="15.75" customHeight="1">
      <c r="A1067" s="230" t="s">
        <v>921</v>
      </c>
      <c r="B1067" s="229"/>
      <c r="C1067" s="234">
        <v>0</v>
      </c>
      <c r="D1067" s="226">
        <f t="shared" si="19"/>
        <v>0</v>
      </c>
      <c r="E1067" s="227"/>
    </row>
    <row r="1068" spans="1:5" ht="15.75" customHeight="1">
      <c r="A1068" s="230" t="s">
        <v>922</v>
      </c>
      <c r="B1068" s="229">
        <f>SUM(B1069:B1073)</f>
        <v>0</v>
      </c>
      <c r="C1068" s="234">
        <v>0</v>
      </c>
      <c r="D1068" s="226">
        <f t="shared" si="19"/>
        <v>0</v>
      </c>
      <c r="E1068" s="227"/>
    </row>
    <row r="1069" spans="1:5" ht="15.75" customHeight="1">
      <c r="A1069" s="230" t="s">
        <v>107</v>
      </c>
      <c r="B1069" s="229"/>
      <c r="C1069" s="234">
        <v>0</v>
      </c>
      <c r="D1069" s="226">
        <f t="shared" si="19"/>
        <v>0</v>
      </c>
      <c r="E1069" s="227"/>
    </row>
    <row r="1070" spans="1:5" ht="15.75" customHeight="1">
      <c r="A1070" s="230" t="s">
        <v>108</v>
      </c>
      <c r="B1070" s="229"/>
      <c r="C1070" s="234">
        <v>0</v>
      </c>
      <c r="D1070" s="226">
        <f t="shared" si="19"/>
        <v>0</v>
      </c>
      <c r="E1070" s="227"/>
    </row>
    <row r="1071" spans="1:5" ht="15.75" customHeight="1">
      <c r="A1071" s="230" t="s">
        <v>109</v>
      </c>
      <c r="B1071" s="229"/>
      <c r="C1071" s="234">
        <v>0</v>
      </c>
      <c r="D1071" s="226">
        <f t="shared" si="19"/>
        <v>0</v>
      </c>
      <c r="E1071" s="227"/>
    </row>
    <row r="1072" spans="1:5" ht="15.75" customHeight="1">
      <c r="A1072" s="230" t="s">
        <v>923</v>
      </c>
      <c r="B1072" s="229"/>
      <c r="C1072" s="234">
        <v>0</v>
      </c>
      <c r="D1072" s="226">
        <f t="shared" si="19"/>
        <v>0</v>
      </c>
      <c r="E1072" s="227"/>
    </row>
    <row r="1073" spans="1:5" ht="15.75" customHeight="1">
      <c r="A1073" s="230" t="s">
        <v>924</v>
      </c>
      <c r="B1073" s="229">
        <v>0</v>
      </c>
      <c r="C1073" s="234">
        <v>0</v>
      </c>
      <c r="D1073" s="226">
        <f t="shared" si="19"/>
        <v>0</v>
      </c>
      <c r="E1073" s="227"/>
    </row>
    <row r="1074" spans="1:5" ht="15.75" customHeight="1">
      <c r="A1074" s="230" t="s">
        <v>925</v>
      </c>
      <c r="B1074" s="229">
        <f>SUM(B1075:B1080)</f>
        <v>0</v>
      </c>
      <c r="C1074" s="234">
        <v>0</v>
      </c>
      <c r="D1074" s="226">
        <f t="shared" si="19"/>
        <v>0</v>
      </c>
      <c r="E1074" s="227"/>
    </row>
    <row r="1075" spans="1:5" ht="15.75" customHeight="1">
      <c r="A1075" s="230" t="s">
        <v>107</v>
      </c>
      <c r="B1075" s="229">
        <v>0</v>
      </c>
      <c r="C1075" s="234">
        <v>0</v>
      </c>
      <c r="D1075" s="226">
        <f t="shared" si="19"/>
        <v>0</v>
      </c>
      <c r="E1075" s="227"/>
    </row>
    <row r="1076" spans="1:5" ht="15.75" customHeight="1">
      <c r="A1076" s="230" t="s">
        <v>108</v>
      </c>
      <c r="B1076" s="229">
        <v>0</v>
      </c>
      <c r="C1076" s="234">
        <v>0</v>
      </c>
      <c r="D1076" s="226">
        <f t="shared" si="19"/>
        <v>0</v>
      </c>
      <c r="E1076" s="227"/>
    </row>
    <row r="1077" spans="1:5" ht="15.75" customHeight="1">
      <c r="A1077" s="230" t="s">
        <v>109</v>
      </c>
      <c r="B1077" s="229">
        <v>0</v>
      </c>
      <c r="C1077" s="234">
        <v>0</v>
      </c>
      <c r="D1077" s="226">
        <f t="shared" si="19"/>
        <v>0</v>
      </c>
      <c r="E1077" s="227"/>
    </row>
    <row r="1078" spans="1:5" ht="15.75" customHeight="1">
      <c r="A1078" s="230" t="s">
        <v>926</v>
      </c>
      <c r="B1078" s="229">
        <v>0</v>
      </c>
      <c r="C1078" s="234">
        <v>0</v>
      </c>
      <c r="D1078" s="226">
        <f t="shared" si="19"/>
        <v>0</v>
      </c>
      <c r="E1078" s="227"/>
    </row>
    <row r="1079" spans="1:5" ht="15.75" customHeight="1">
      <c r="A1079" s="230" t="s">
        <v>927</v>
      </c>
      <c r="B1079" s="229"/>
      <c r="C1079" s="234">
        <v>0</v>
      </c>
      <c r="D1079" s="226">
        <f t="shared" si="19"/>
        <v>0</v>
      </c>
      <c r="E1079" s="227"/>
    </row>
    <row r="1080" spans="1:5" ht="15.75" customHeight="1">
      <c r="A1080" s="230" t="s">
        <v>928</v>
      </c>
      <c r="B1080" s="229"/>
      <c r="C1080" s="234">
        <v>0</v>
      </c>
      <c r="D1080" s="226">
        <f t="shared" si="19"/>
        <v>0</v>
      </c>
      <c r="E1080" s="227"/>
    </row>
    <row r="1081" spans="1:5" ht="15.75" customHeight="1">
      <c r="A1081" s="230" t="s">
        <v>929</v>
      </c>
      <c r="B1081" s="229">
        <f>SUM(B1082:B1087)</f>
        <v>0</v>
      </c>
      <c r="C1081" s="234">
        <v>0</v>
      </c>
      <c r="D1081" s="226">
        <f t="shared" si="19"/>
        <v>0</v>
      </c>
      <c r="E1081" s="227"/>
    </row>
    <row r="1082" spans="1:5" ht="15.75" customHeight="1">
      <c r="A1082" s="230" t="s">
        <v>930</v>
      </c>
      <c r="B1082" s="229"/>
      <c r="C1082" s="234">
        <v>0</v>
      </c>
      <c r="D1082" s="226">
        <f t="shared" si="19"/>
        <v>0</v>
      </c>
      <c r="E1082" s="227"/>
    </row>
    <row r="1083" spans="1:5" ht="15.75" customHeight="1">
      <c r="A1083" s="230" t="s">
        <v>931</v>
      </c>
      <c r="B1083" s="229"/>
      <c r="C1083" s="234">
        <v>0</v>
      </c>
      <c r="D1083" s="226">
        <f t="shared" si="19"/>
        <v>0</v>
      </c>
      <c r="E1083" s="227"/>
    </row>
    <row r="1084" spans="1:5" ht="15.75" customHeight="1">
      <c r="A1084" s="230" t="s">
        <v>932</v>
      </c>
      <c r="B1084" s="229"/>
      <c r="C1084" s="234">
        <v>0</v>
      </c>
      <c r="D1084" s="226">
        <f t="shared" si="19"/>
        <v>0</v>
      </c>
      <c r="E1084" s="227"/>
    </row>
    <row r="1085" spans="1:5" ht="15.75" customHeight="1">
      <c r="A1085" s="230" t="s">
        <v>933</v>
      </c>
      <c r="B1085" s="229"/>
      <c r="C1085" s="234">
        <v>0</v>
      </c>
      <c r="D1085" s="226">
        <f t="shared" si="19"/>
        <v>0</v>
      </c>
      <c r="E1085" s="227"/>
    </row>
    <row r="1086" spans="1:5" ht="15.75" customHeight="1">
      <c r="A1086" s="230" t="s">
        <v>934</v>
      </c>
      <c r="B1086" s="229"/>
      <c r="C1086" s="234">
        <v>0</v>
      </c>
      <c r="D1086" s="226">
        <f t="shared" si="19"/>
        <v>0</v>
      </c>
      <c r="E1086" s="227"/>
    </row>
    <row r="1087" spans="1:5" ht="15.75" customHeight="1">
      <c r="A1087" s="230" t="s">
        <v>935</v>
      </c>
      <c r="B1087" s="229"/>
      <c r="C1087" s="234">
        <v>0</v>
      </c>
      <c r="D1087" s="226">
        <f t="shared" si="19"/>
        <v>0</v>
      </c>
      <c r="E1087" s="227"/>
    </row>
    <row r="1088" spans="1:234" s="209" customFormat="1" ht="15.75" customHeight="1">
      <c r="A1088" s="231" t="s">
        <v>936</v>
      </c>
      <c r="B1088" s="226">
        <f>B1089+B1099+B1106+B1112</f>
        <v>234</v>
      </c>
      <c r="C1088" s="232">
        <f>C1089+C1099+C1106+C1112</f>
        <v>99</v>
      </c>
      <c r="D1088" s="226">
        <f t="shared" si="19"/>
        <v>-135</v>
      </c>
      <c r="E1088" s="227">
        <f>D1088/B1088*100</f>
        <v>-57.692307692307686</v>
      </c>
      <c r="F1088" s="207"/>
      <c r="G1088" s="207"/>
      <c r="H1088" s="207"/>
      <c r="I1088" s="207"/>
      <c r="J1088" s="207"/>
      <c r="K1088" s="207"/>
      <c r="L1088" s="207"/>
      <c r="M1088" s="207"/>
      <c r="N1088" s="207"/>
      <c r="O1088" s="207"/>
      <c r="P1088" s="207"/>
      <c r="Q1088" s="207"/>
      <c r="R1088" s="207"/>
      <c r="S1088" s="207"/>
      <c r="T1088" s="207"/>
      <c r="U1088" s="207"/>
      <c r="V1088" s="207"/>
      <c r="W1088" s="207"/>
      <c r="X1088" s="207"/>
      <c r="Y1088" s="207"/>
      <c r="Z1088" s="207"/>
      <c r="AA1088" s="207"/>
      <c r="AB1088" s="207"/>
      <c r="AC1088" s="207"/>
      <c r="AD1088" s="207"/>
      <c r="AE1088" s="207"/>
      <c r="AF1088" s="207"/>
      <c r="AG1088" s="207"/>
      <c r="AH1088" s="207"/>
      <c r="AI1088" s="207"/>
      <c r="AJ1088" s="207"/>
      <c r="AK1088" s="207"/>
      <c r="AL1088" s="207"/>
      <c r="AM1088" s="207"/>
      <c r="AN1088" s="207"/>
      <c r="AO1088" s="207"/>
      <c r="AP1088" s="207"/>
      <c r="AQ1088" s="207"/>
      <c r="AR1088" s="207"/>
      <c r="AS1088" s="207"/>
      <c r="AT1088" s="207"/>
      <c r="AU1088" s="207"/>
      <c r="AV1088" s="207"/>
      <c r="AW1088" s="207"/>
      <c r="AX1088" s="207"/>
      <c r="AY1088" s="207"/>
      <c r="AZ1088" s="207"/>
      <c r="BA1088" s="207"/>
      <c r="BB1088" s="207"/>
      <c r="BC1088" s="207"/>
      <c r="BD1088" s="207"/>
      <c r="BE1088" s="207"/>
      <c r="BF1088" s="207"/>
      <c r="BG1088" s="207"/>
      <c r="BH1088" s="207"/>
      <c r="BI1088" s="207"/>
      <c r="BJ1088" s="207"/>
      <c r="BK1088" s="207"/>
      <c r="BL1088" s="207"/>
      <c r="BM1088" s="207"/>
      <c r="BN1088" s="207"/>
      <c r="BO1088" s="207"/>
      <c r="BP1088" s="207"/>
      <c r="BQ1088" s="207"/>
      <c r="BR1088" s="207"/>
      <c r="BS1088" s="207"/>
      <c r="BT1088" s="207"/>
      <c r="BU1088" s="207"/>
      <c r="BV1088" s="207"/>
      <c r="BW1088" s="207"/>
      <c r="BX1088" s="207"/>
      <c r="BY1088" s="207"/>
      <c r="BZ1088" s="207"/>
      <c r="CA1088" s="207"/>
      <c r="CB1088" s="207"/>
      <c r="CC1088" s="207"/>
      <c r="CD1088" s="207"/>
      <c r="CE1088" s="207"/>
      <c r="CF1088" s="207"/>
      <c r="CG1088" s="207"/>
      <c r="CH1088" s="207"/>
      <c r="CI1088" s="207"/>
      <c r="CJ1088" s="207"/>
      <c r="CK1088" s="207"/>
      <c r="CL1088" s="207"/>
      <c r="CM1088" s="207"/>
      <c r="CN1088" s="207"/>
      <c r="CO1088" s="207"/>
      <c r="CP1088" s="207"/>
      <c r="CQ1088" s="207"/>
      <c r="CR1088" s="207"/>
      <c r="CS1088" s="207"/>
      <c r="CT1088" s="207"/>
      <c r="CU1088" s="207"/>
      <c r="CV1088" s="207"/>
      <c r="CW1088" s="207"/>
      <c r="CX1088" s="207"/>
      <c r="CY1088" s="207"/>
      <c r="CZ1088" s="207"/>
      <c r="DA1088" s="207"/>
      <c r="DB1088" s="207"/>
      <c r="DC1088" s="207"/>
      <c r="DD1088" s="207"/>
      <c r="DE1088" s="207"/>
      <c r="DF1088" s="207"/>
      <c r="DG1088" s="207"/>
      <c r="DH1088" s="207"/>
      <c r="DI1088" s="207"/>
      <c r="DJ1088" s="207"/>
      <c r="DK1088" s="207"/>
      <c r="DL1088" s="207"/>
      <c r="DM1088" s="207"/>
      <c r="DN1088" s="207"/>
      <c r="DO1088" s="207"/>
      <c r="DP1088" s="207"/>
      <c r="DQ1088" s="207"/>
      <c r="DR1088" s="207"/>
      <c r="DS1088" s="207"/>
      <c r="DT1088" s="207"/>
      <c r="DU1088" s="207"/>
      <c r="DV1088" s="207"/>
      <c r="DW1088" s="207"/>
      <c r="DX1088" s="207"/>
      <c r="DY1088" s="207"/>
      <c r="DZ1088" s="207"/>
      <c r="EA1088" s="207"/>
      <c r="EB1088" s="207"/>
      <c r="EC1088" s="207"/>
      <c r="ED1088" s="207"/>
      <c r="EE1088" s="207"/>
      <c r="EF1088" s="207"/>
      <c r="EG1088" s="207"/>
      <c r="EH1088" s="207"/>
      <c r="EI1088" s="207"/>
      <c r="EJ1088" s="207"/>
      <c r="EK1088" s="207"/>
      <c r="EL1088" s="207"/>
      <c r="EM1088" s="207"/>
      <c r="EN1088" s="207"/>
      <c r="EO1088" s="207"/>
      <c r="EP1088" s="207"/>
      <c r="EQ1088" s="207"/>
      <c r="ER1088" s="207"/>
      <c r="ES1088" s="207"/>
      <c r="ET1088" s="207"/>
      <c r="EU1088" s="207"/>
      <c r="EV1088" s="207"/>
      <c r="EW1088" s="207"/>
      <c r="EX1088" s="207"/>
      <c r="EY1088" s="207"/>
      <c r="EZ1088" s="207"/>
      <c r="FA1088" s="207"/>
      <c r="FB1088" s="207"/>
      <c r="FC1088" s="207"/>
      <c r="FD1088" s="207"/>
      <c r="FE1088" s="207"/>
      <c r="FF1088" s="207"/>
      <c r="FG1088" s="207"/>
      <c r="FH1088" s="207"/>
      <c r="FI1088" s="207"/>
      <c r="FJ1088" s="207"/>
      <c r="FK1088" s="207"/>
      <c r="FL1088" s="207"/>
      <c r="FM1088" s="207"/>
      <c r="FN1088" s="207"/>
      <c r="FO1088" s="207"/>
      <c r="FP1088" s="207"/>
      <c r="FQ1088" s="207"/>
      <c r="FR1088" s="207"/>
      <c r="FS1088" s="207"/>
      <c r="FT1088" s="207"/>
      <c r="FU1088" s="207"/>
      <c r="FV1088" s="207"/>
      <c r="FW1088" s="207"/>
      <c r="FX1088" s="207"/>
      <c r="FY1088" s="207"/>
      <c r="FZ1088" s="207"/>
      <c r="GA1088" s="207"/>
      <c r="GB1088" s="207"/>
      <c r="GC1088" s="207"/>
      <c r="GD1088" s="207"/>
      <c r="GE1088" s="207"/>
      <c r="GF1088" s="207"/>
      <c r="GG1088" s="207"/>
      <c r="GH1088" s="207"/>
      <c r="GI1088" s="207"/>
      <c r="GJ1088" s="207"/>
      <c r="GK1088" s="207"/>
      <c r="GL1088" s="207"/>
      <c r="GM1088" s="207"/>
      <c r="GN1088" s="207"/>
      <c r="GO1088" s="207"/>
      <c r="GP1088" s="207"/>
      <c r="GQ1088" s="207"/>
      <c r="GR1088" s="207"/>
      <c r="GS1088" s="207"/>
      <c r="GT1088" s="207"/>
      <c r="GU1088" s="207"/>
      <c r="GV1088" s="207"/>
      <c r="GW1088" s="207"/>
      <c r="GX1088" s="207"/>
      <c r="GY1088" s="207"/>
      <c r="GZ1088" s="207"/>
      <c r="HA1088" s="207"/>
      <c r="HB1088" s="207"/>
      <c r="HC1088" s="207"/>
      <c r="HD1088" s="207"/>
      <c r="HE1088" s="207"/>
      <c r="HF1088" s="207"/>
      <c r="HG1088" s="207"/>
      <c r="HH1088" s="207"/>
      <c r="HI1088" s="207"/>
      <c r="HJ1088" s="207"/>
      <c r="HK1088" s="207"/>
      <c r="HL1088" s="207"/>
      <c r="HM1088" s="207"/>
      <c r="HN1088" s="207"/>
      <c r="HO1088" s="207"/>
      <c r="HP1088" s="207"/>
      <c r="HQ1088" s="207"/>
      <c r="HR1088" s="207"/>
      <c r="HS1088" s="207"/>
      <c r="HT1088" s="207"/>
      <c r="HU1088" s="207"/>
      <c r="HV1088" s="207"/>
      <c r="HW1088" s="207"/>
      <c r="HX1088" s="207"/>
      <c r="HY1088" s="207"/>
      <c r="HZ1088" s="207"/>
    </row>
    <row r="1089" spans="1:5" ht="15.75" customHeight="1">
      <c r="A1089" s="230" t="s">
        <v>937</v>
      </c>
      <c r="B1089" s="229">
        <f>SUM(B1090:B1098)</f>
        <v>45</v>
      </c>
      <c r="C1089" s="232">
        <f>SUM(C1090:C1098)</f>
        <v>52</v>
      </c>
      <c r="D1089" s="226">
        <f t="shared" si="19"/>
        <v>7</v>
      </c>
      <c r="E1089" s="227">
        <f>D1089/B1089*100</f>
        <v>15.555555555555555</v>
      </c>
    </row>
    <row r="1090" spans="1:5" ht="15.75" customHeight="1">
      <c r="A1090" s="230" t="s">
        <v>107</v>
      </c>
      <c r="B1090" s="229">
        <v>3</v>
      </c>
      <c r="C1090" s="234">
        <v>3</v>
      </c>
      <c r="D1090" s="226">
        <f t="shared" si="19"/>
        <v>0</v>
      </c>
      <c r="E1090" s="227">
        <f>D1090/B1090*100</f>
        <v>0</v>
      </c>
    </row>
    <row r="1091" spans="1:5" ht="15.75" customHeight="1">
      <c r="A1091" s="230" t="s">
        <v>108</v>
      </c>
      <c r="B1091" s="229"/>
      <c r="C1091" s="234">
        <v>0</v>
      </c>
      <c r="D1091" s="226">
        <f t="shared" si="19"/>
        <v>0</v>
      </c>
      <c r="E1091" s="227"/>
    </row>
    <row r="1092" spans="1:5" ht="15.75" customHeight="1">
      <c r="A1092" s="230" t="s">
        <v>109</v>
      </c>
      <c r="B1092" s="229"/>
      <c r="C1092" s="234">
        <v>0</v>
      </c>
      <c r="D1092" s="226">
        <f t="shared" si="19"/>
        <v>0</v>
      </c>
      <c r="E1092" s="227"/>
    </row>
    <row r="1093" spans="1:5" ht="15.75" customHeight="1">
      <c r="A1093" s="230" t="s">
        <v>938</v>
      </c>
      <c r="B1093" s="229">
        <v>0</v>
      </c>
      <c r="C1093" s="234">
        <v>0</v>
      </c>
      <c r="D1093" s="226">
        <f aca="true" t="shared" si="20" ref="D1093:D1156">C1093-B1093</f>
        <v>0</v>
      </c>
      <c r="E1093" s="227"/>
    </row>
    <row r="1094" spans="1:5" ht="15.75" customHeight="1">
      <c r="A1094" s="230" t="s">
        <v>939</v>
      </c>
      <c r="B1094" s="229">
        <v>0</v>
      </c>
      <c r="C1094" s="234">
        <v>0</v>
      </c>
      <c r="D1094" s="226">
        <f t="shared" si="20"/>
        <v>0</v>
      </c>
      <c r="E1094" s="227"/>
    </row>
    <row r="1095" spans="1:5" ht="15.75" customHeight="1">
      <c r="A1095" s="230" t="s">
        <v>940</v>
      </c>
      <c r="B1095" s="229">
        <v>0</v>
      </c>
      <c r="C1095" s="234">
        <v>0</v>
      </c>
      <c r="D1095" s="226">
        <f t="shared" si="20"/>
        <v>0</v>
      </c>
      <c r="E1095" s="227"/>
    </row>
    <row r="1096" spans="1:5" ht="15.75" customHeight="1">
      <c r="A1096" s="230" t="s">
        <v>941</v>
      </c>
      <c r="B1096" s="229">
        <v>0</v>
      </c>
      <c r="C1096" s="234">
        <v>0</v>
      </c>
      <c r="D1096" s="226">
        <f t="shared" si="20"/>
        <v>0</v>
      </c>
      <c r="E1096" s="227"/>
    </row>
    <row r="1097" spans="1:5" ht="15.75" customHeight="1">
      <c r="A1097" s="230" t="s">
        <v>116</v>
      </c>
      <c r="B1097" s="229"/>
      <c r="C1097" s="234">
        <v>0</v>
      </c>
      <c r="D1097" s="226">
        <f t="shared" si="20"/>
        <v>0</v>
      </c>
      <c r="E1097" s="227"/>
    </row>
    <row r="1098" spans="1:5" ht="15.75" customHeight="1">
      <c r="A1098" s="230" t="s">
        <v>942</v>
      </c>
      <c r="B1098" s="229">
        <v>42</v>
      </c>
      <c r="C1098" s="234">
        <v>49</v>
      </c>
      <c r="D1098" s="226">
        <f t="shared" si="20"/>
        <v>7</v>
      </c>
      <c r="E1098" s="227">
        <f>D1098/B1098*100</f>
        <v>16.666666666666664</v>
      </c>
    </row>
    <row r="1099" spans="1:5" ht="15.75" customHeight="1">
      <c r="A1099" s="230" t="s">
        <v>943</v>
      </c>
      <c r="B1099" s="229">
        <f>SUM(B1100:B1105)</f>
        <v>189</v>
      </c>
      <c r="C1099" s="232">
        <f>SUM(C1100:C1105)</f>
        <v>47</v>
      </c>
      <c r="D1099" s="226">
        <f t="shared" si="20"/>
        <v>-142</v>
      </c>
      <c r="E1099" s="227">
        <f>D1099/B1099*100</f>
        <v>-75.13227513227513</v>
      </c>
    </row>
    <row r="1100" spans="1:5" ht="15.75" customHeight="1">
      <c r="A1100" s="230" t="s">
        <v>107</v>
      </c>
      <c r="B1100" s="229"/>
      <c r="C1100" s="234">
        <v>0</v>
      </c>
      <c r="D1100" s="226">
        <f t="shared" si="20"/>
        <v>0</v>
      </c>
      <c r="E1100" s="227"/>
    </row>
    <row r="1101" spans="1:5" ht="15.75" customHeight="1">
      <c r="A1101" s="230" t="s">
        <v>108</v>
      </c>
      <c r="B1101" s="229"/>
      <c r="C1101" s="234">
        <v>0</v>
      </c>
      <c r="D1101" s="226">
        <f t="shared" si="20"/>
        <v>0</v>
      </c>
      <c r="E1101" s="227"/>
    </row>
    <row r="1102" spans="1:5" ht="15.75" customHeight="1">
      <c r="A1102" s="230" t="s">
        <v>109</v>
      </c>
      <c r="B1102" s="229"/>
      <c r="C1102" s="234">
        <v>0</v>
      </c>
      <c r="D1102" s="226">
        <f t="shared" si="20"/>
        <v>0</v>
      </c>
      <c r="E1102" s="227"/>
    </row>
    <row r="1103" spans="1:5" ht="15.75" customHeight="1">
      <c r="A1103" s="230" t="s">
        <v>944</v>
      </c>
      <c r="B1103" s="229"/>
      <c r="C1103" s="234">
        <v>0</v>
      </c>
      <c r="D1103" s="226">
        <f t="shared" si="20"/>
        <v>0</v>
      </c>
      <c r="E1103" s="227"/>
    </row>
    <row r="1104" spans="1:5" ht="15.75" customHeight="1">
      <c r="A1104" s="230" t="s">
        <v>945</v>
      </c>
      <c r="B1104" s="229">
        <v>41</v>
      </c>
      <c r="C1104" s="234">
        <v>47</v>
      </c>
      <c r="D1104" s="226">
        <f t="shared" si="20"/>
        <v>6</v>
      </c>
      <c r="E1104" s="227">
        <f>D1104/B1104*100</f>
        <v>14.634146341463413</v>
      </c>
    </row>
    <row r="1105" spans="1:5" ht="15.75" customHeight="1">
      <c r="A1105" s="230" t="s">
        <v>946</v>
      </c>
      <c r="B1105" s="229">
        <v>148</v>
      </c>
      <c r="C1105" s="234">
        <v>0</v>
      </c>
      <c r="D1105" s="226">
        <f t="shared" si="20"/>
        <v>-148</v>
      </c>
      <c r="E1105" s="227">
        <f>D1105/B1105*100</f>
        <v>-100</v>
      </c>
    </row>
    <row r="1106" spans="1:5" ht="15.75" customHeight="1">
      <c r="A1106" s="230" t="s">
        <v>947</v>
      </c>
      <c r="B1106" s="229">
        <f>SUM(B1107:B1111)</f>
        <v>0</v>
      </c>
      <c r="C1106" s="232">
        <f>SUM(C1107:C1111)</f>
        <v>0</v>
      </c>
      <c r="D1106" s="226">
        <f t="shared" si="20"/>
        <v>0</v>
      </c>
      <c r="E1106" s="227"/>
    </row>
    <row r="1107" spans="1:5" ht="15.75" customHeight="1">
      <c r="A1107" s="230" t="s">
        <v>107</v>
      </c>
      <c r="B1107" s="229">
        <v>0</v>
      </c>
      <c r="C1107" s="234">
        <v>0</v>
      </c>
      <c r="D1107" s="226">
        <f t="shared" si="20"/>
        <v>0</v>
      </c>
      <c r="E1107" s="227"/>
    </row>
    <row r="1108" spans="1:5" ht="15.75" customHeight="1">
      <c r="A1108" s="230" t="s">
        <v>108</v>
      </c>
      <c r="B1108" s="229">
        <v>0</v>
      </c>
      <c r="C1108" s="234">
        <v>0</v>
      </c>
      <c r="D1108" s="226">
        <f t="shared" si="20"/>
        <v>0</v>
      </c>
      <c r="E1108" s="227"/>
    </row>
    <row r="1109" spans="1:5" ht="15.75" customHeight="1">
      <c r="A1109" s="230" t="s">
        <v>109</v>
      </c>
      <c r="B1109" s="229">
        <v>0</v>
      </c>
      <c r="C1109" s="234">
        <v>0</v>
      </c>
      <c r="D1109" s="226">
        <f t="shared" si="20"/>
        <v>0</v>
      </c>
      <c r="E1109" s="227"/>
    </row>
    <row r="1110" spans="1:5" ht="15.75" customHeight="1">
      <c r="A1110" s="230" t="s">
        <v>948</v>
      </c>
      <c r="B1110" s="229">
        <v>0</v>
      </c>
      <c r="C1110" s="234">
        <v>0</v>
      </c>
      <c r="D1110" s="226">
        <f t="shared" si="20"/>
        <v>0</v>
      </c>
      <c r="E1110" s="227"/>
    </row>
    <row r="1111" spans="1:5" ht="15.75" customHeight="1">
      <c r="A1111" s="230" t="s">
        <v>949</v>
      </c>
      <c r="B1111" s="229"/>
      <c r="C1111" s="234">
        <v>0</v>
      </c>
      <c r="D1111" s="226">
        <f t="shared" si="20"/>
        <v>0</v>
      </c>
      <c r="E1111" s="227"/>
    </row>
    <row r="1112" spans="1:5" ht="15.75" customHeight="1">
      <c r="A1112" s="230" t="s">
        <v>950</v>
      </c>
      <c r="B1112" s="229"/>
      <c r="C1112" s="234">
        <v>0</v>
      </c>
      <c r="D1112" s="226">
        <f t="shared" si="20"/>
        <v>0</v>
      </c>
      <c r="E1112" s="227"/>
    </row>
    <row r="1113" spans="1:5" ht="15.75" customHeight="1">
      <c r="A1113" s="230" t="s">
        <v>951</v>
      </c>
      <c r="B1113" s="229">
        <v>0</v>
      </c>
      <c r="C1113" s="234">
        <v>0</v>
      </c>
      <c r="D1113" s="226">
        <f t="shared" si="20"/>
        <v>0</v>
      </c>
      <c r="E1113" s="227"/>
    </row>
    <row r="1114" spans="1:5" ht="15.75" customHeight="1">
      <c r="A1114" s="230" t="s">
        <v>952</v>
      </c>
      <c r="B1114" s="229">
        <v>0</v>
      </c>
      <c r="C1114" s="234">
        <v>0</v>
      </c>
      <c r="D1114" s="226">
        <f t="shared" si="20"/>
        <v>0</v>
      </c>
      <c r="E1114" s="227"/>
    </row>
    <row r="1115" spans="1:234" s="209" customFormat="1" ht="15.75" customHeight="1">
      <c r="A1115" s="231" t="s">
        <v>953</v>
      </c>
      <c r="B1115" s="226">
        <f>B1116+B1123+B1129</f>
        <v>0</v>
      </c>
      <c r="C1115" s="234">
        <v>0</v>
      </c>
      <c r="D1115" s="226">
        <f t="shared" si="20"/>
        <v>0</v>
      </c>
      <c r="E1115" s="227"/>
      <c r="F1115" s="207"/>
      <c r="G1115" s="207"/>
      <c r="H1115" s="207"/>
      <c r="I1115" s="207"/>
      <c r="J1115" s="207"/>
      <c r="K1115" s="207"/>
      <c r="L1115" s="207"/>
      <c r="M1115" s="207"/>
      <c r="N1115" s="207"/>
      <c r="O1115" s="207"/>
      <c r="P1115" s="207"/>
      <c r="Q1115" s="207"/>
      <c r="R1115" s="207"/>
      <c r="S1115" s="207"/>
      <c r="T1115" s="207"/>
      <c r="U1115" s="207"/>
      <c r="V1115" s="207"/>
      <c r="W1115" s="207"/>
      <c r="X1115" s="207"/>
      <c r="Y1115" s="207"/>
      <c r="Z1115" s="207"/>
      <c r="AA1115" s="207"/>
      <c r="AB1115" s="207"/>
      <c r="AC1115" s="207"/>
      <c r="AD1115" s="207"/>
      <c r="AE1115" s="207"/>
      <c r="AF1115" s="207"/>
      <c r="AG1115" s="207"/>
      <c r="AH1115" s="207"/>
      <c r="AI1115" s="207"/>
      <c r="AJ1115" s="207"/>
      <c r="AK1115" s="207"/>
      <c r="AL1115" s="207"/>
      <c r="AM1115" s="207"/>
      <c r="AN1115" s="207"/>
      <c r="AO1115" s="207"/>
      <c r="AP1115" s="207"/>
      <c r="AQ1115" s="207"/>
      <c r="AR1115" s="207"/>
      <c r="AS1115" s="207"/>
      <c r="AT1115" s="207"/>
      <c r="AU1115" s="207"/>
      <c r="AV1115" s="207"/>
      <c r="AW1115" s="207"/>
      <c r="AX1115" s="207"/>
      <c r="AY1115" s="207"/>
      <c r="AZ1115" s="207"/>
      <c r="BA1115" s="207"/>
      <c r="BB1115" s="207"/>
      <c r="BC1115" s="207"/>
      <c r="BD1115" s="207"/>
      <c r="BE1115" s="207"/>
      <c r="BF1115" s="207"/>
      <c r="BG1115" s="207"/>
      <c r="BH1115" s="207"/>
      <c r="BI1115" s="207"/>
      <c r="BJ1115" s="207"/>
      <c r="BK1115" s="207"/>
      <c r="BL1115" s="207"/>
      <c r="BM1115" s="207"/>
      <c r="BN1115" s="207"/>
      <c r="BO1115" s="207"/>
      <c r="BP1115" s="207"/>
      <c r="BQ1115" s="207"/>
      <c r="BR1115" s="207"/>
      <c r="BS1115" s="207"/>
      <c r="BT1115" s="207"/>
      <c r="BU1115" s="207"/>
      <c r="BV1115" s="207"/>
      <c r="BW1115" s="207"/>
      <c r="BX1115" s="207"/>
      <c r="BY1115" s="207"/>
      <c r="BZ1115" s="207"/>
      <c r="CA1115" s="207"/>
      <c r="CB1115" s="207"/>
      <c r="CC1115" s="207"/>
      <c r="CD1115" s="207"/>
      <c r="CE1115" s="207"/>
      <c r="CF1115" s="207"/>
      <c r="CG1115" s="207"/>
      <c r="CH1115" s="207"/>
      <c r="CI1115" s="207"/>
      <c r="CJ1115" s="207"/>
      <c r="CK1115" s="207"/>
      <c r="CL1115" s="207"/>
      <c r="CM1115" s="207"/>
      <c r="CN1115" s="207"/>
      <c r="CO1115" s="207"/>
      <c r="CP1115" s="207"/>
      <c r="CQ1115" s="207"/>
      <c r="CR1115" s="207"/>
      <c r="CS1115" s="207"/>
      <c r="CT1115" s="207"/>
      <c r="CU1115" s="207"/>
      <c r="CV1115" s="207"/>
      <c r="CW1115" s="207"/>
      <c r="CX1115" s="207"/>
      <c r="CY1115" s="207"/>
      <c r="CZ1115" s="207"/>
      <c r="DA1115" s="207"/>
      <c r="DB1115" s="207"/>
      <c r="DC1115" s="207"/>
      <c r="DD1115" s="207"/>
      <c r="DE1115" s="207"/>
      <c r="DF1115" s="207"/>
      <c r="DG1115" s="207"/>
      <c r="DH1115" s="207"/>
      <c r="DI1115" s="207"/>
      <c r="DJ1115" s="207"/>
      <c r="DK1115" s="207"/>
      <c r="DL1115" s="207"/>
      <c r="DM1115" s="207"/>
      <c r="DN1115" s="207"/>
      <c r="DO1115" s="207"/>
      <c r="DP1115" s="207"/>
      <c r="DQ1115" s="207"/>
      <c r="DR1115" s="207"/>
      <c r="DS1115" s="207"/>
      <c r="DT1115" s="207"/>
      <c r="DU1115" s="207"/>
      <c r="DV1115" s="207"/>
      <c r="DW1115" s="207"/>
      <c r="DX1115" s="207"/>
      <c r="DY1115" s="207"/>
      <c r="DZ1115" s="207"/>
      <c r="EA1115" s="207"/>
      <c r="EB1115" s="207"/>
      <c r="EC1115" s="207"/>
      <c r="ED1115" s="207"/>
      <c r="EE1115" s="207"/>
      <c r="EF1115" s="207"/>
      <c r="EG1115" s="207"/>
      <c r="EH1115" s="207"/>
      <c r="EI1115" s="207"/>
      <c r="EJ1115" s="207"/>
      <c r="EK1115" s="207"/>
      <c r="EL1115" s="207"/>
      <c r="EM1115" s="207"/>
      <c r="EN1115" s="207"/>
      <c r="EO1115" s="207"/>
      <c r="EP1115" s="207"/>
      <c r="EQ1115" s="207"/>
      <c r="ER1115" s="207"/>
      <c r="ES1115" s="207"/>
      <c r="ET1115" s="207"/>
      <c r="EU1115" s="207"/>
      <c r="EV1115" s="207"/>
      <c r="EW1115" s="207"/>
      <c r="EX1115" s="207"/>
      <c r="EY1115" s="207"/>
      <c r="EZ1115" s="207"/>
      <c r="FA1115" s="207"/>
      <c r="FB1115" s="207"/>
      <c r="FC1115" s="207"/>
      <c r="FD1115" s="207"/>
      <c r="FE1115" s="207"/>
      <c r="FF1115" s="207"/>
      <c r="FG1115" s="207"/>
      <c r="FH1115" s="207"/>
      <c r="FI1115" s="207"/>
      <c r="FJ1115" s="207"/>
      <c r="FK1115" s="207"/>
      <c r="FL1115" s="207"/>
      <c r="FM1115" s="207"/>
      <c r="FN1115" s="207"/>
      <c r="FO1115" s="207"/>
      <c r="FP1115" s="207"/>
      <c r="FQ1115" s="207"/>
      <c r="FR1115" s="207"/>
      <c r="FS1115" s="207"/>
      <c r="FT1115" s="207"/>
      <c r="FU1115" s="207"/>
      <c r="FV1115" s="207"/>
      <c r="FW1115" s="207"/>
      <c r="FX1115" s="207"/>
      <c r="FY1115" s="207"/>
      <c r="FZ1115" s="207"/>
      <c r="GA1115" s="207"/>
      <c r="GB1115" s="207"/>
      <c r="GC1115" s="207"/>
      <c r="GD1115" s="207"/>
      <c r="GE1115" s="207"/>
      <c r="GF1115" s="207"/>
      <c r="GG1115" s="207"/>
      <c r="GH1115" s="207"/>
      <c r="GI1115" s="207"/>
      <c r="GJ1115" s="207"/>
      <c r="GK1115" s="207"/>
      <c r="GL1115" s="207"/>
      <c r="GM1115" s="207"/>
      <c r="GN1115" s="207"/>
      <c r="GO1115" s="207"/>
      <c r="GP1115" s="207"/>
      <c r="GQ1115" s="207"/>
      <c r="GR1115" s="207"/>
      <c r="GS1115" s="207"/>
      <c r="GT1115" s="207"/>
      <c r="GU1115" s="207"/>
      <c r="GV1115" s="207"/>
      <c r="GW1115" s="207"/>
      <c r="GX1115" s="207"/>
      <c r="GY1115" s="207"/>
      <c r="GZ1115" s="207"/>
      <c r="HA1115" s="207"/>
      <c r="HB1115" s="207"/>
      <c r="HC1115" s="207"/>
      <c r="HD1115" s="207"/>
      <c r="HE1115" s="207"/>
      <c r="HF1115" s="207"/>
      <c r="HG1115" s="207"/>
      <c r="HH1115" s="207"/>
      <c r="HI1115" s="207"/>
      <c r="HJ1115" s="207"/>
      <c r="HK1115" s="207"/>
      <c r="HL1115" s="207"/>
      <c r="HM1115" s="207"/>
      <c r="HN1115" s="207"/>
      <c r="HO1115" s="207"/>
      <c r="HP1115" s="207"/>
      <c r="HQ1115" s="207"/>
      <c r="HR1115" s="207"/>
      <c r="HS1115" s="207"/>
      <c r="HT1115" s="207"/>
      <c r="HU1115" s="207"/>
      <c r="HV1115" s="207"/>
      <c r="HW1115" s="207"/>
      <c r="HX1115" s="207"/>
      <c r="HY1115" s="207"/>
      <c r="HZ1115" s="207"/>
    </row>
    <row r="1116" spans="1:5" ht="15.75" customHeight="1">
      <c r="A1116" s="230" t="s">
        <v>954</v>
      </c>
      <c r="B1116" s="229">
        <v>0</v>
      </c>
      <c r="C1116" s="234">
        <v>0</v>
      </c>
      <c r="D1116" s="226">
        <f t="shared" si="20"/>
        <v>0</v>
      </c>
      <c r="E1116" s="227"/>
    </row>
    <row r="1117" spans="1:5" ht="15.75" customHeight="1">
      <c r="A1117" s="230" t="s">
        <v>107</v>
      </c>
      <c r="B1117" s="229">
        <v>0</v>
      </c>
      <c r="C1117" s="234">
        <v>0</v>
      </c>
      <c r="D1117" s="226">
        <f t="shared" si="20"/>
        <v>0</v>
      </c>
      <c r="E1117" s="227"/>
    </row>
    <row r="1118" spans="1:5" ht="15.75" customHeight="1">
      <c r="A1118" s="230" t="s">
        <v>108</v>
      </c>
      <c r="B1118" s="229">
        <v>0</v>
      </c>
      <c r="C1118" s="234">
        <v>0</v>
      </c>
      <c r="D1118" s="226">
        <f t="shared" si="20"/>
        <v>0</v>
      </c>
      <c r="E1118" s="227"/>
    </row>
    <row r="1119" spans="1:5" ht="15.75" customHeight="1">
      <c r="A1119" s="230" t="s">
        <v>109</v>
      </c>
      <c r="B1119" s="229">
        <v>0</v>
      </c>
      <c r="C1119" s="234">
        <v>0</v>
      </c>
      <c r="D1119" s="226">
        <f t="shared" si="20"/>
        <v>0</v>
      </c>
      <c r="E1119" s="227"/>
    </row>
    <row r="1120" spans="1:5" ht="15.75" customHeight="1">
      <c r="A1120" s="230" t="s">
        <v>955</v>
      </c>
      <c r="B1120" s="229">
        <v>0</v>
      </c>
      <c r="C1120" s="234">
        <v>0</v>
      </c>
      <c r="D1120" s="226">
        <f t="shared" si="20"/>
        <v>0</v>
      </c>
      <c r="E1120" s="227"/>
    </row>
    <row r="1121" spans="1:5" ht="15.75" customHeight="1">
      <c r="A1121" s="230" t="s">
        <v>116</v>
      </c>
      <c r="B1121" s="229">
        <v>0</v>
      </c>
      <c r="C1121" s="234">
        <v>0</v>
      </c>
      <c r="D1121" s="226">
        <f t="shared" si="20"/>
        <v>0</v>
      </c>
      <c r="E1121" s="227"/>
    </row>
    <row r="1122" spans="1:5" ht="15.75" customHeight="1">
      <c r="A1122" s="230" t="s">
        <v>956</v>
      </c>
      <c r="B1122" s="229">
        <v>0</v>
      </c>
      <c r="C1122" s="234">
        <v>0</v>
      </c>
      <c r="D1122" s="226">
        <f t="shared" si="20"/>
        <v>0</v>
      </c>
      <c r="E1122" s="227"/>
    </row>
    <row r="1123" spans="1:5" ht="15.75" customHeight="1">
      <c r="A1123" s="230" t="s">
        <v>957</v>
      </c>
      <c r="B1123" s="229"/>
      <c r="C1123" s="234">
        <v>0</v>
      </c>
      <c r="D1123" s="226">
        <f t="shared" si="20"/>
        <v>0</v>
      </c>
      <c r="E1123" s="227"/>
    </row>
    <row r="1124" spans="1:5" ht="15.75" customHeight="1">
      <c r="A1124" s="230" t="s">
        <v>958</v>
      </c>
      <c r="B1124" s="229">
        <v>0</v>
      </c>
      <c r="C1124" s="234">
        <v>0</v>
      </c>
      <c r="D1124" s="226">
        <f t="shared" si="20"/>
        <v>0</v>
      </c>
      <c r="E1124" s="227"/>
    </row>
    <row r="1125" spans="1:5" ht="15.75" customHeight="1">
      <c r="A1125" s="230" t="s">
        <v>959</v>
      </c>
      <c r="B1125" s="229">
        <v>0</v>
      </c>
      <c r="C1125" s="234">
        <v>0</v>
      </c>
      <c r="D1125" s="226">
        <f t="shared" si="20"/>
        <v>0</v>
      </c>
      <c r="E1125" s="227"/>
    </row>
    <row r="1126" spans="1:5" ht="15.75" customHeight="1">
      <c r="A1126" s="230" t="s">
        <v>960</v>
      </c>
      <c r="B1126" s="229">
        <v>0</v>
      </c>
      <c r="C1126" s="234">
        <v>0</v>
      </c>
      <c r="D1126" s="226">
        <f t="shared" si="20"/>
        <v>0</v>
      </c>
      <c r="E1126" s="227"/>
    </row>
    <row r="1127" spans="1:5" ht="15.75" customHeight="1">
      <c r="A1127" s="230" t="s">
        <v>961</v>
      </c>
      <c r="B1127" s="229">
        <v>0</v>
      </c>
      <c r="C1127" s="234">
        <v>0</v>
      </c>
      <c r="D1127" s="226">
        <f t="shared" si="20"/>
        <v>0</v>
      </c>
      <c r="E1127" s="227"/>
    </row>
    <row r="1128" spans="1:5" ht="15.75" customHeight="1">
      <c r="A1128" s="230" t="s">
        <v>962</v>
      </c>
      <c r="B1128" s="229"/>
      <c r="C1128" s="234">
        <v>0</v>
      </c>
      <c r="D1128" s="226">
        <f t="shared" si="20"/>
        <v>0</v>
      </c>
      <c r="E1128" s="227"/>
    </row>
    <row r="1129" spans="1:5" ht="15.75" customHeight="1">
      <c r="A1129" s="230" t="s">
        <v>963</v>
      </c>
      <c r="B1129" s="229"/>
      <c r="C1129" s="234">
        <v>0</v>
      </c>
      <c r="D1129" s="226">
        <f t="shared" si="20"/>
        <v>0</v>
      </c>
      <c r="E1129" s="227"/>
    </row>
    <row r="1130" spans="1:234" s="209" customFormat="1" ht="15.75" customHeight="1">
      <c r="A1130" s="231" t="s">
        <v>964</v>
      </c>
      <c r="B1130" s="226">
        <v>0</v>
      </c>
      <c r="C1130" s="234">
        <v>0</v>
      </c>
      <c r="D1130" s="226">
        <f t="shared" si="20"/>
        <v>0</v>
      </c>
      <c r="E1130" s="227"/>
      <c r="F1130" s="207"/>
      <c r="G1130" s="207"/>
      <c r="H1130" s="207"/>
      <c r="I1130" s="207"/>
      <c r="J1130" s="207"/>
      <c r="K1130" s="207"/>
      <c r="L1130" s="207"/>
      <c r="M1130" s="207"/>
      <c r="N1130" s="207"/>
      <c r="O1130" s="207"/>
      <c r="P1130" s="207"/>
      <c r="Q1130" s="207"/>
      <c r="R1130" s="207"/>
      <c r="S1130" s="207"/>
      <c r="T1130" s="207"/>
      <c r="U1130" s="207"/>
      <c r="V1130" s="207"/>
      <c r="W1130" s="207"/>
      <c r="X1130" s="207"/>
      <c r="Y1130" s="207"/>
      <c r="Z1130" s="207"/>
      <c r="AA1130" s="207"/>
      <c r="AB1130" s="207"/>
      <c r="AC1130" s="207"/>
      <c r="AD1130" s="207"/>
      <c r="AE1130" s="207"/>
      <c r="AF1130" s="207"/>
      <c r="AG1130" s="207"/>
      <c r="AH1130" s="207"/>
      <c r="AI1130" s="207"/>
      <c r="AJ1130" s="207"/>
      <c r="AK1130" s="207"/>
      <c r="AL1130" s="207"/>
      <c r="AM1130" s="207"/>
      <c r="AN1130" s="207"/>
      <c r="AO1130" s="207"/>
      <c r="AP1130" s="207"/>
      <c r="AQ1130" s="207"/>
      <c r="AR1130" s="207"/>
      <c r="AS1130" s="207"/>
      <c r="AT1130" s="207"/>
      <c r="AU1130" s="207"/>
      <c r="AV1130" s="207"/>
      <c r="AW1130" s="207"/>
      <c r="AX1130" s="207"/>
      <c r="AY1130" s="207"/>
      <c r="AZ1130" s="207"/>
      <c r="BA1130" s="207"/>
      <c r="BB1130" s="207"/>
      <c r="BC1130" s="207"/>
      <c r="BD1130" s="207"/>
      <c r="BE1130" s="207"/>
      <c r="BF1130" s="207"/>
      <c r="BG1130" s="207"/>
      <c r="BH1130" s="207"/>
      <c r="BI1130" s="207"/>
      <c r="BJ1130" s="207"/>
      <c r="BK1130" s="207"/>
      <c r="BL1130" s="207"/>
      <c r="BM1130" s="207"/>
      <c r="BN1130" s="207"/>
      <c r="BO1130" s="207"/>
      <c r="BP1130" s="207"/>
      <c r="BQ1130" s="207"/>
      <c r="BR1130" s="207"/>
      <c r="BS1130" s="207"/>
      <c r="BT1130" s="207"/>
      <c r="BU1130" s="207"/>
      <c r="BV1130" s="207"/>
      <c r="BW1130" s="207"/>
      <c r="BX1130" s="207"/>
      <c r="BY1130" s="207"/>
      <c r="BZ1130" s="207"/>
      <c r="CA1130" s="207"/>
      <c r="CB1130" s="207"/>
      <c r="CC1130" s="207"/>
      <c r="CD1130" s="207"/>
      <c r="CE1130" s="207"/>
      <c r="CF1130" s="207"/>
      <c r="CG1130" s="207"/>
      <c r="CH1130" s="207"/>
      <c r="CI1130" s="207"/>
      <c r="CJ1130" s="207"/>
      <c r="CK1130" s="207"/>
      <c r="CL1130" s="207"/>
      <c r="CM1130" s="207"/>
      <c r="CN1130" s="207"/>
      <c r="CO1130" s="207"/>
      <c r="CP1130" s="207"/>
      <c r="CQ1130" s="207"/>
      <c r="CR1130" s="207"/>
      <c r="CS1130" s="207"/>
      <c r="CT1130" s="207"/>
      <c r="CU1130" s="207"/>
      <c r="CV1130" s="207"/>
      <c r="CW1130" s="207"/>
      <c r="CX1130" s="207"/>
      <c r="CY1130" s="207"/>
      <c r="CZ1130" s="207"/>
      <c r="DA1130" s="207"/>
      <c r="DB1130" s="207"/>
      <c r="DC1130" s="207"/>
      <c r="DD1130" s="207"/>
      <c r="DE1130" s="207"/>
      <c r="DF1130" s="207"/>
      <c r="DG1130" s="207"/>
      <c r="DH1130" s="207"/>
      <c r="DI1130" s="207"/>
      <c r="DJ1130" s="207"/>
      <c r="DK1130" s="207"/>
      <c r="DL1130" s="207"/>
      <c r="DM1130" s="207"/>
      <c r="DN1130" s="207"/>
      <c r="DO1130" s="207"/>
      <c r="DP1130" s="207"/>
      <c r="DQ1130" s="207"/>
      <c r="DR1130" s="207"/>
      <c r="DS1130" s="207"/>
      <c r="DT1130" s="207"/>
      <c r="DU1130" s="207"/>
      <c r="DV1130" s="207"/>
      <c r="DW1130" s="207"/>
      <c r="DX1130" s="207"/>
      <c r="DY1130" s="207"/>
      <c r="DZ1130" s="207"/>
      <c r="EA1130" s="207"/>
      <c r="EB1130" s="207"/>
      <c r="EC1130" s="207"/>
      <c r="ED1130" s="207"/>
      <c r="EE1130" s="207"/>
      <c r="EF1130" s="207"/>
      <c r="EG1130" s="207"/>
      <c r="EH1130" s="207"/>
      <c r="EI1130" s="207"/>
      <c r="EJ1130" s="207"/>
      <c r="EK1130" s="207"/>
      <c r="EL1130" s="207"/>
      <c r="EM1130" s="207"/>
      <c r="EN1130" s="207"/>
      <c r="EO1130" s="207"/>
      <c r="EP1130" s="207"/>
      <c r="EQ1130" s="207"/>
      <c r="ER1130" s="207"/>
      <c r="ES1130" s="207"/>
      <c r="ET1130" s="207"/>
      <c r="EU1130" s="207"/>
      <c r="EV1130" s="207"/>
      <c r="EW1130" s="207"/>
      <c r="EX1130" s="207"/>
      <c r="EY1130" s="207"/>
      <c r="EZ1130" s="207"/>
      <c r="FA1130" s="207"/>
      <c r="FB1130" s="207"/>
      <c r="FC1130" s="207"/>
      <c r="FD1130" s="207"/>
      <c r="FE1130" s="207"/>
      <c r="FF1130" s="207"/>
      <c r="FG1130" s="207"/>
      <c r="FH1130" s="207"/>
      <c r="FI1130" s="207"/>
      <c r="FJ1130" s="207"/>
      <c r="FK1130" s="207"/>
      <c r="FL1130" s="207"/>
      <c r="FM1130" s="207"/>
      <c r="FN1130" s="207"/>
      <c r="FO1130" s="207"/>
      <c r="FP1130" s="207"/>
      <c r="FQ1130" s="207"/>
      <c r="FR1130" s="207"/>
      <c r="FS1130" s="207"/>
      <c r="FT1130" s="207"/>
      <c r="FU1130" s="207"/>
      <c r="FV1130" s="207"/>
      <c r="FW1130" s="207"/>
      <c r="FX1130" s="207"/>
      <c r="FY1130" s="207"/>
      <c r="FZ1130" s="207"/>
      <c r="GA1130" s="207"/>
      <c r="GB1130" s="207"/>
      <c r="GC1130" s="207"/>
      <c r="GD1130" s="207"/>
      <c r="GE1130" s="207"/>
      <c r="GF1130" s="207"/>
      <c r="GG1130" s="207"/>
      <c r="GH1130" s="207"/>
      <c r="GI1130" s="207"/>
      <c r="GJ1130" s="207"/>
      <c r="GK1130" s="207"/>
      <c r="GL1130" s="207"/>
      <c r="GM1130" s="207"/>
      <c r="GN1130" s="207"/>
      <c r="GO1130" s="207"/>
      <c r="GP1130" s="207"/>
      <c r="GQ1130" s="207"/>
      <c r="GR1130" s="207"/>
      <c r="GS1130" s="207"/>
      <c r="GT1130" s="207"/>
      <c r="GU1130" s="207"/>
      <c r="GV1130" s="207"/>
      <c r="GW1130" s="207"/>
      <c r="GX1130" s="207"/>
      <c r="GY1130" s="207"/>
      <c r="GZ1130" s="207"/>
      <c r="HA1130" s="207"/>
      <c r="HB1130" s="207"/>
      <c r="HC1130" s="207"/>
      <c r="HD1130" s="207"/>
      <c r="HE1130" s="207"/>
      <c r="HF1130" s="207"/>
      <c r="HG1130" s="207"/>
      <c r="HH1130" s="207"/>
      <c r="HI1130" s="207"/>
      <c r="HJ1130" s="207"/>
      <c r="HK1130" s="207"/>
      <c r="HL1130" s="207"/>
      <c r="HM1130" s="207"/>
      <c r="HN1130" s="207"/>
      <c r="HO1130" s="207"/>
      <c r="HP1130" s="207"/>
      <c r="HQ1130" s="207"/>
      <c r="HR1130" s="207"/>
      <c r="HS1130" s="207"/>
      <c r="HT1130" s="207"/>
      <c r="HU1130" s="207"/>
      <c r="HV1130" s="207"/>
      <c r="HW1130" s="207"/>
      <c r="HX1130" s="207"/>
      <c r="HY1130" s="207"/>
      <c r="HZ1130" s="207"/>
    </row>
    <row r="1131" spans="1:234" s="209" customFormat="1" ht="15.75" customHeight="1">
      <c r="A1131" s="231" t="s">
        <v>965</v>
      </c>
      <c r="B1131" s="226">
        <f>B1132+B1152+B1172+B1181+B1194+B1209</f>
        <v>151</v>
      </c>
      <c r="C1131" s="226">
        <f>C1132+C1152+C1172+C1181+C1194+C1209</f>
        <v>248</v>
      </c>
      <c r="D1131" s="226">
        <f t="shared" si="20"/>
        <v>97</v>
      </c>
      <c r="E1131" s="227">
        <f>D1131/B1131*100</f>
        <v>64.23841059602648</v>
      </c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7"/>
      <c r="P1131" s="207"/>
      <c r="Q1131" s="207"/>
      <c r="R1131" s="207"/>
      <c r="S1131" s="207"/>
      <c r="T1131" s="207"/>
      <c r="U1131" s="207"/>
      <c r="V1131" s="207"/>
      <c r="W1131" s="207"/>
      <c r="X1131" s="207"/>
      <c r="Y1131" s="207"/>
      <c r="Z1131" s="207"/>
      <c r="AA1131" s="207"/>
      <c r="AB1131" s="207"/>
      <c r="AC1131" s="207"/>
      <c r="AD1131" s="207"/>
      <c r="AE1131" s="207"/>
      <c r="AF1131" s="207"/>
      <c r="AG1131" s="207"/>
      <c r="AH1131" s="207"/>
      <c r="AI1131" s="207"/>
      <c r="AJ1131" s="207"/>
      <c r="AK1131" s="207"/>
      <c r="AL1131" s="207"/>
      <c r="AM1131" s="207"/>
      <c r="AN1131" s="207"/>
      <c r="AO1131" s="207"/>
      <c r="AP1131" s="207"/>
      <c r="AQ1131" s="207"/>
      <c r="AR1131" s="207"/>
      <c r="AS1131" s="207"/>
      <c r="AT1131" s="207"/>
      <c r="AU1131" s="207"/>
      <c r="AV1131" s="207"/>
      <c r="AW1131" s="207"/>
      <c r="AX1131" s="207"/>
      <c r="AY1131" s="207"/>
      <c r="AZ1131" s="207"/>
      <c r="BA1131" s="207"/>
      <c r="BB1131" s="207"/>
      <c r="BC1131" s="207"/>
      <c r="BD1131" s="207"/>
      <c r="BE1131" s="207"/>
      <c r="BF1131" s="207"/>
      <c r="BG1131" s="207"/>
      <c r="BH1131" s="207"/>
      <c r="BI1131" s="207"/>
      <c r="BJ1131" s="207"/>
      <c r="BK1131" s="207"/>
      <c r="BL1131" s="207"/>
      <c r="BM1131" s="207"/>
      <c r="BN1131" s="207"/>
      <c r="BO1131" s="207"/>
      <c r="BP1131" s="207"/>
      <c r="BQ1131" s="207"/>
      <c r="BR1131" s="207"/>
      <c r="BS1131" s="207"/>
      <c r="BT1131" s="207"/>
      <c r="BU1131" s="207"/>
      <c r="BV1131" s="207"/>
      <c r="BW1131" s="207"/>
      <c r="BX1131" s="207"/>
      <c r="BY1131" s="207"/>
      <c r="BZ1131" s="207"/>
      <c r="CA1131" s="207"/>
      <c r="CB1131" s="207"/>
      <c r="CC1131" s="207"/>
      <c r="CD1131" s="207"/>
      <c r="CE1131" s="207"/>
      <c r="CF1131" s="207"/>
      <c r="CG1131" s="207"/>
      <c r="CH1131" s="207"/>
      <c r="CI1131" s="207"/>
      <c r="CJ1131" s="207"/>
      <c r="CK1131" s="207"/>
      <c r="CL1131" s="207"/>
      <c r="CM1131" s="207"/>
      <c r="CN1131" s="207"/>
      <c r="CO1131" s="207"/>
      <c r="CP1131" s="207"/>
      <c r="CQ1131" s="207"/>
      <c r="CR1131" s="207"/>
      <c r="CS1131" s="207"/>
      <c r="CT1131" s="207"/>
      <c r="CU1131" s="207"/>
      <c r="CV1131" s="207"/>
      <c r="CW1131" s="207"/>
      <c r="CX1131" s="207"/>
      <c r="CY1131" s="207"/>
      <c r="CZ1131" s="207"/>
      <c r="DA1131" s="207"/>
      <c r="DB1131" s="207"/>
      <c r="DC1131" s="207"/>
      <c r="DD1131" s="207"/>
      <c r="DE1131" s="207"/>
      <c r="DF1131" s="207"/>
      <c r="DG1131" s="207"/>
      <c r="DH1131" s="207"/>
      <c r="DI1131" s="207"/>
      <c r="DJ1131" s="207"/>
      <c r="DK1131" s="207"/>
      <c r="DL1131" s="207"/>
      <c r="DM1131" s="207"/>
      <c r="DN1131" s="207"/>
      <c r="DO1131" s="207"/>
      <c r="DP1131" s="207"/>
      <c r="DQ1131" s="207"/>
      <c r="DR1131" s="207"/>
      <c r="DS1131" s="207"/>
      <c r="DT1131" s="207"/>
      <c r="DU1131" s="207"/>
      <c r="DV1131" s="207"/>
      <c r="DW1131" s="207"/>
      <c r="DX1131" s="207"/>
      <c r="DY1131" s="207"/>
      <c r="DZ1131" s="207"/>
      <c r="EA1131" s="207"/>
      <c r="EB1131" s="207"/>
      <c r="EC1131" s="207"/>
      <c r="ED1131" s="207"/>
      <c r="EE1131" s="207"/>
      <c r="EF1131" s="207"/>
      <c r="EG1131" s="207"/>
      <c r="EH1131" s="207"/>
      <c r="EI1131" s="207"/>
      <c r="EJ1131" s="207"/>
      <c r="EK1131" s="207"/>
      <c r="EL1131" s="207"/>
      <c r="EM1131" s="207"/>
      <c r="EN1131" s="207"/>
      <c r="EO1131" s="207"/>
      <c r="EP1131" s="207"/>
      <c r="EQ1131" s="207"/>
      <c r="ER1131" s="207"/>
      <c r="ES1131" s="207"/>
      <c r="ET1131" s="207"/>
      <c r="EU1131" s="207"/>
      <c r="EV1131" s="207"/>
      <c r="EW1131" s="207"/>
      <c r="EX1131" s="207"/>
      <c r="EY1131" s="207"/>
      <c r="EZ1131" s="207"/>
      <c r="FA1131" s="207"/>
      <c r="FB1131" s="207"/>
      <c r="FC1131" s="207"/>
      <c r="FD1131" s="207"/>
      <c r="FE1131" s="207"/>
      <c r="FF1131" s="207"/>
      <c r="FG1131" s="207"/>
      <c r="FH1131" s="207"/>
      <c r="FI1131" s="207"/>
      <c r="FJ1131" s="207"/>
      <c r="FK1131" s="207"/>
      <c r="FL1131" s="207"/>
      <c r="FM1131" s="207"/>
      <c r="FN1131" s="207"/>
      <c r="FO1131" s="207"/>
      <c r="FP1131" s="207"/>
      <c r="FQ1131" s="207"/>
      <c r="FR1131" s="207"/>
      <c r="FS1131" s="207"/>
      <c r="FT1131" s="207"/>
      <c r="FU1131" s="207"/>
      <c r="FV1131" s="207"/>
      <c r="FW1131" s="207"/>
      <c r="FX1131" s="207"/>
      <c r="FY1131" s="207"/>
      <c r="FZ1131" s="207"/>
      <c r="GA1131" s="207"/>
      <c r="GB1131" s="207"/>
      <c r="GC1131" s="207"/>
      <c r="GD1131" s="207"/>
      <c r="GE1131" s="207"/>
      <c r="GF1131" s="207"/>
      <c r="GG1131" s="207"/>
      <c r="GH1131" s="207"/>
      <c r="GI1131" s="207"/>
      <c r="GJ1131" s="207"/>
      <c r="GK1131" s="207"/>
      <c r="GL1131" s="207"/>
      <c r="GM1131" s="207"/>
      <c r="GN1131" s="207"/>
      <c r="GO1131" s="207"/>
      <c r="GP1131" s="207"/>
      <c r="GQ1131" s="207"/>
      <c r="GR1131" s="207"/>
      <c r="GS1131" s="207"/>
      <c r="GT1131" s="207"/>
      <c r="GU1131" s="207"/>
      <c r="GV1131" s="207"/>
      <c r="GW1131" s="207"/>
      <c r="GX1131" s="207"/>
      <c r="GY1131" s="207"/>
      <c r="GZ1131" s="207"/>
      <c r="HA1131" s="207"/>
      <c r="HB1131" s="207"/>
      <c r="HC1131" s="207"/>
      <c r="HD1131" s="207"/>
      <c r="HE1131" s="207"/>
      <c r="HF1131" s="207"/>
      <c r="HG1131" s="207"/>
      <c r="HH1131" s="207"/>
      <c r="HI1131" s="207"/>
      <c r="HJ1131" s="207"/>
      <c r="HK1131" s="207"/>
      <c r="HL1131" s="207"/>
      <c r="HM1131" s="207"/>
      <c r="HN1131" s="207"/>
      <c r="HO1131" s="207"/>
      <c r="HP1131" s="207"/>
      <c r="HQ1131" s="207"/>
      <c r="HR1131" s="207"/>
      <c r="HS1131" s="207"/>
      <c r="HT1131" s="207"/>
      <c r="HU1131" s="207"/>
      <c r="HV1131" s="207"/>
      <c r="HW1131" s="207"/>
      <c r="HX1131" s="207"/>
      <c r="HY1131" s="207"/>
      <c r="HZ1131" s="207"/>
    </row>
    <row r="1132" spans="1:5" ht="15.75" customHeight="1">
      <c r="A1132" s="230" t="s">
        <v>966</v>
      </c>
      <c r="B1132" s="229">
        <f>SUM(B1133:B1151)</f>
        <v>143</v>
      </c>
      <c r="C1132" s="234">
        <f>SUM(C1133:C1151)</f>
        <v>240</v>
      </c>
      <c r="D1132" s="226">
        <f t="shared" si="20"/>
        <v>97</v>
      </c>
      <c r="E1132" s="227">
        <f>D1132/B1132*100</f>
        <v>67.83216783216784</v>
      </c>
    </row>
    <row r="1133" spans="1:5" ht="15.75" customHeight="1">
      <c r="A1133" s="230" t="s">
        <v>107</v>
      </c>
      <c r="B1133" s="229">
        <v>61</v>
      </c>
      <c r="C1133" s="234">
        <v>105</v>
      </c>
      <c r="D1133" s="226">
        <f t="shared" si="20"/>
        <v>44</v>
      </c>
      <c r="E1133" s="227">
        <f>D1133/B1133*100</f>
        <v>72.1311475409836</v>
      </c>
    </row>
    <row r="1134" spans="1:5" ht="15.75" customHeight="1">
      <c r="A1134" s="230" t="s">
        <v>108</v>
      </c>
      <c r="B1134" s="229">
        <v>82</v>
      </c>
      <c r="C1134" s="234">
        <v>100</v>
      </c>
      <c r="D1134" s="226">
        <f t="shared" si="20"/>
        <v>18</v>
      </c>
      <c r="E1134" s="227">
        <f>D1134/B1134*100</f>
        <v>21.951219512195124</v>
      </c>
    </row>
    <row r="1135" spans="1:5" ht="15.75" customHeight="1">
      <c r="A1135" s="230" t="s">
        <v>109</v>
      </c>
      <c r="B1135" s="229"/>
      <c r="C1135" s="234">
        <v>0</v>
      </c>
      <c r="D1135" s="226">
        <f t="shared" si="20"/>
        <v>0</v>
      </c>
      <c r="E1135" s="227"/>
    </row>
    <row r="1136" spans="1:5" ht="15.75" customHeight="1">
      <c r="A1136" s="230" t="s">
        <v>967</v>
      </c>
      <c r="B1136" s="229"/>
      <c r="C1136" s="234">
        <v>0</v>
      </c>
      <c r="D1136" s="226">
        <f t="shared" si="20"/>
        <v>0</v>
      </c>
      <c r="E1136" s="227"/>
    </row>
    <row r="1137" spans="1:5" ht="15.75" customHeight="1">
      <c r="A1137" s="230" t="s">
        <v>968</v>
      </c>
      <c r="B1137" s="229"/>
      <c r="C1137" s="234">
        <v>0</v>
      </c>
      <c r="D1137" s="226">
        <f t="shared" si="20"/>
        <v>0</v>
      </c>
      <c r="E1137" s="227"/>
    </row>
    <row r="1138" spans="1:5" ht="15.75" customHeight="1">
      <c r="A1138" s="230" t="s">
        <v>969</v>
      </c>
      <c r="B1138" s="229"/>
      <c r="C1138" s="234">
        <v>0</v>
      </c>
      <c r="D1138" s="226">
        <f t="shared" si="20"/>
        <v>0</v>
      </c>
      <c r="E1138" s="227"/>
    </row>
    <row r="1139" spans="1:5" ht="15.75" customHeight="1">
      <c r="A1139" s="230" t="s">
        <v>970</v>
      </c>
      <c r="B1139" s="229"/>
      <c r="C1139" s="234">
        <v>0</v>
      </c>
      <c r="D1139" s="226">
        <f t="shared" si="20"/>
        <v>0</v>
      </c>
      <c r="E1139" s="227"/>
    </row>
    <row r="1140" spans="1:5" ht="15.75" customHeight="1">
      <c r="A1140" s="230" t="s">
        <v>971</v>
      </c>
      <c r="B1140" s="229"/>
      <c r="C1140" s="232"/>
      <c r="D1140" s="226">
        <f t="shared" si="20"/>
        <v>0</v>
      </c>
      <c r="E1140" s="227"/>
    </row>
    <row r="1141" spans="1:5" ht="15.75" customHeight="1">
      <c r="A1141" s="230" t="s">
        <v>972</v>
      </c>
      <c r="B1141" s="229"/>
      <c r="C1141" s="232"/>
      <c r="D1141" s="226">
        <f t="shared" si="20"/>
        <v>0</v>
      </c>
      <c r="E1141" s="227"/>
    </row>
    <row r="1142" spans="1:5" ht="15.75" customHeight="1">
      <c r="A1142" s="230" t="s">
        <v>973</v>
      </c>
      <c r="B1142" s="229"/>
      <c r="C1142" s="234"/>
      <c r="D1142" s="226">
        <f t="shared" si="20"/>
        <v>0</v>
      </c>
      <c r="E1142" s="227"/>
    </row>
    <row r="1143" spans="1:5" ht="15.75" customHeight="1">
      <c r="A1143" s="230" t="s">
        <v>974</v>
      </c>
      <c r="B1143" s="229"/>
      <c r="C1143" s="234"/>
      <c r="D1143" s="226">
        <f t="shared" si="20"/>
        <v>0</v>
      </c>
      <c r="E1143" s="227"/>
    </row>
    <row r="1144" spans="1:5" ht="15.75" customHeight="1">
      <c r="A1144" s="230" t="s">
        <v>975</v>
      </c>
      <c r="B1144" s="229"/>
      <c r="C1144" s="234">
        <v>0</v>
      </c>
      <c r="D1144" s="226">
        <f t="shared" si="20"/>
        <v>0</v>
      </c>
      <c r="E1144" s="227"/>
    </row>
    <row r="1145" spans="1:5" ht="15.75" customHeight="1">
      <c r="A1145" s="230" t="s">
        <v>976</v>
      </c>
      <c r="B1145" s="229"/>
      <c r="C1145" s="234">
        <v>0</v>
      </c>
      <c r="D1145" s="226">
        <f t="shared" si="20"/>
        <v>0</v>
      </c>
      <c r="E1145" s="227"/>
    </row>
    <row r="1146" spans="1:5" ht="15.75" customHeight="1">
      <c r="A1146" s="230" t="s">
        <v>977</v>
      </c>
      <c r="B1146" s="229"/>
      <c r="C1146" s="234">
        <v>0</v>
      </c>
      <c r="D1146" s="226">
        <f t="shared" si="20"/>
        <v>0</v>
      </c>
      <c r="E1146" s="227"/>
    </row>
    <row r="1147" spans="1:5" ht="15.75" customHeight="1">
      <c r="A1147" s="230" t="s">
        <v>978</v>
      </c>
      <c r="B1147" s="229"/>
      <c r="C1147" s="234">
        <v>0</v>
      </c>
      <c r="D1147" s="226">
        <f t="shared" si="20"/>
        <v>0</v>
      </c>
      <c r="E1147" s="227"/>
    </row>
    <row r="1148" spans="1:5" ht="15.75" customHeight="1">
      <c r="A1148" s="230" t="s">
        <v>979</v>
      </c>
      <c r="B1148" s="229"/>
      <c r="C1148" s="234">
        <v>0</v>
      </c>
      <c r="D1148" s="226">
        <f t="shared" si="20"/>
        <v>0</v>
      </c>
      <c r="E1148" s="227"/>
    </row>
    <row r="1149" spans="1:5" ht="15.75" customHeight="1">
      <c r="A1149" s="230" t="s">
        <v>980</v>
      </c>
      <c r="B1149" s="229"/>
      <c r="C1149" s="234">
        <v>0</v>
      </c>
      <c r="D1149" s="226">
        <f t="shared" si="20"/>
        <v>0</v>
      </c>
      <c r="E1149" s="227"/>
    </row>
    <row r="1150" spans="1:5" ht="15.75" customHeight="1">
      <c r="A1150" s="230" t="s">
        <v>116</v>
      </c>
      <c r="B1150" s="229"/>
      <c r="C1150" s="234">
        <v>0</v>
      </c>
      <c r="D1150" s="226">
        <f t="shared" si="20"/>
        <v>0</v>
      </c>
      <c r="E1150" s="227"/>
    </row>
    <row r="1151" spans="1:5" ht="15.75" customHeight="1">
      <c r="A1151" s="230" t="s">
        <v>981</v>
      </c>
      <c r="B1151" s="229"/>
      <c r="C1151" s="234">
        <v>35</v>
      </c>
      <c r="D1151" s="226">
        <f t="shared" si="20"/>
        <v>35</v>
      </c>
      <c r="E1151" s="227"/>
    </row>
    <row r="1152" spans="1:5" ht="15.75" customHeight="1">
      <c r="A1152" s="230" t="s">
        <v>982</v>
      </c>
      <c r="B1152" s="229">
        <f>SUM(B1153:B1171)</f>
        <v>0</v>
      </c>
      <c r="C1152" s="234">
        <v>0</v>
      </c>
      <c r="D1152" s="226">
        <f t="shared" si="20"/>
        <v>0</v>
      </c>
      <c r="E1152" s="227"/>
    </row>
    <row r="1153" spans="1:5" ht="15.75" customHeight="1">
      <c r="A1153" s="230" t="s">
        <v>107</v>
      </c>
      <c r="B1153" s="229">
        <v>0</v>
      </c>
      <c r="C1153" s="234">
        <v>0</v>
      </c>
      <c r="D1153" s="226">
        <f t="shared" si="20"/>
        <v>0</v>
      </c>
      <c r="E1153" s="227"/>
    </row>
    <row r="1154" spans="1:5" ht="15.75" customHeight="1">
      <c r="A1154" s="230" t="s">
        <v>108</v>
      </c>
      <c r="B1154" s="229">
        <v>0</v>
      </c>
      <c r="C1154" s="234">
        <v>0</v>
      </c>
      <c r="D1154" s="226">
        <f t="shared" si="20"/>
        <v>0</v>
      </c>
      <c r="E1154" s="227"/>
    </row>
    <row r="1155" spans="1:5" ht="15.75" customHeight="1">
      <c r="A1155" s="230" t="s">
        <v>109</v>
      </c>
      <c r="B1155" s="229">
        <v>0</v>
      </c>
      <c r="C1155" s="234">
        <v>0</v>
      </c>
      <c r="D1155" s="226">
        <f t="shared" si="20"/>
        <v>0</v>
      </c>
      <c r="E1155" s="227"/>
    </row>
    <row r="1156" spans="1:5" ht="15.75" customHeight="1">
      <c r="A1156" s="230" t="s">
        <v>983</v>
      </c>
      <c r="B1156" s="229">
        <v>0</v>
      </c>
      <c r="C1156" s="234">
        <v>0</v>
      </c>
      <c r="D1156" s="226">
        <f t="shared" si="20"/>
        <v>0</v>
      </c>
      <c r="E1156" s="227"/>
    </row>
    <row r="1157" spans="1:5" ht="15.75" customHeight="1">
      <c r="A1157" s="230" t="s">
        <v>984</v>
      </c>
      <c r="B1157" s="229">
        <v>0</v>
      </c>
      <c r="C1157" s="234">
        <v>0</v>
      </c>
      <c r="D1157" s="226">
        <f aca="true" t="shared" si="21" ref="D1157:D1220">C1157-B1157</f>
        <v>0</v>
      </c>
      <c r="E1157" s="227"/>
    </row>
    <row r="1158" spans="1:5" ht="15.75" customHeight="1">
      <c r="A1158" s="230" t="s">
        <v>985</v>
      </c>
      <c r="B1158" s="229">
        <v>0</v>
      </c>
      <c r="C1158" s="234">
        <v>0</v>
      </c>
      <c r="D1158" s="226">
        <f t="shared" si="21"/>
        <v>0</v>
      </c>
      <c r="E1158" s="227"/>
    </row>
    <row r="1159" spans="1:5" ht="15.75" customHeight="1">
      <c r="A1159" s="230" t="s">
        <v>986</v>
      </c>
      <c r="B1159" s="229">
        <v>0</v>
      </c>
      <c r="C1159" s="234">
        <v>0</v>
      </c>
      <c r="D1159" s="226">
        <f t="shared" si="21"/>
        <v>0</v>
      </c>
      <c r="E1159" s="227"/>
    </row>
    <row r="1160" spans="1:5" ht="15.75" customHeight="1">
      <c r="A1160" s="230" t="s">
        <v>987</v>
      </c>
      <c r="B1160" s="229">
        <v>0</v>
      </c>
      <c r="C1160" s="234"/>
      <c r="D1160" s="226"/>
      <c r="E1160" s="227"/>
    </row>
    <row r="1161" spans="1:5" ht="15.75" customHeight="1">
      <c r="A1161" s="230" t="s">
        <v>988</v>
      </c>
      <c r="B1161" s="229">
        <v>0</v>
      </c>
      <c r="C1161" s="234"/>
      <c r="D1161" s="226"/>
      <c r="E1161" s="227"/>
    </row>
    <row r="1162" spans="1:5" ht="15.75" customHeight="1">
      <c r="A1162" s="230" t="s">
        <v>989</v>
      </c>
      <c r="B1162" s="229">
        <v>0</v>
      </c>
      <c r="C1162" s="234">
        <v>0</v>
      </c>
      <c r="D1162" s="226">
        <f t="shared" si="21"/>
        <v>0</v>
      </c>
      <c r="E1162" s="227"/>
    </row>
    <row r="1163" spans="1:5" ht="15.75" customHeight="1">
      <c r="A1163" s="230" t="s">
        <v>990</v>
      </c>
      <c r="B1163" s="229">
        <v>0</v>
      </c>
      <c r="C1163" s="234">
        <v>0</v>
      </c>
      <c r="D1163" s="226">
        <f t="shared" si="21"/>
        <v>0</v>
      </c>
      <c r="E1163" s="227"/>
    </row>
    <row r="1164" spans="1:5" ht="15.75" customHeight="1">
      <c r="A1164" s="230" t="s">
        <v>991</v>
      </c>
      <c r="B1164" s="229">
        <v>0</v>
      </c>
      <c r="C1164" s="234">
        <v>0</v>
      </c>
      <c r="D1164" s="226">
        <f t="shared" si="21"/>
        <v>0</v>
      </c>
      <c r="E1164" s="227"/>
    </row>
    <row r="1165" spans="1:5" ht="15.75" customHeight="1">
      <c r="A1165" s="230" t="s">
        <v>992</v>
      </c>
      <c r="B1165" s="229">
        <v>0</v>
      </c>
      <c r="C1165" s="234">
        <v>0</v>
      </c>
      <c r="D1165" s="226">
        <f t="shared" si="21"/>
        <v>0</v>
      </c>
      <c r="E1165" s="227"/>
    </row>
    <row r="1166" spans="1:5" ht="15.75" customHeight="1">
      <c r="A1166" s="230" t="s">
        <v>993</v>
      </c>
      <c r="B1166" s="229">
        <v>0</v>
      </c>
      <c r="C1166" s="234">
        <v>0</v>
      </c>
      <c r="D1166" s="226">
        <f t="shared" si="21"/>
        <v>0</v>
      </c>
      <c r="E1166" s="227"/>
    </row>
    <row r="1167" spans="1:5" ht="15.75" customHeight="1">
      <c r="A1167" s="230" t="s">
        <v>994</v>
      </c>
      <c r="B1167" s="229">
        <v>0</v>
      </c>
      <c r="C1167" s="234">
        <v>0</v>
      </c>
      <c r="D1167" s="226">
        <f t="shared" si="21"/>
        <v>0</v>
      </c>
      <c r="E1167" s="227"/>
    </row>
    <row r="1168" spans="1:5" ht="15.75" customHeight="1">
      <c r="A1168" s="230" t="s">
        <v>995</v>
      </c>
      <c r="B1168" s="229">
        <v>0</v>
      </c>
      <c r="C1168" s="234">
        <v>0</v>
      </c>
      <c r="D1168" s="226">
        <f t="shared" si="21"/>
        <v>0</v>
      </c>
      <c r="E1168" s="227"/>
    </row>
    <row r="1169" spans="1:5" ht="15.75" customHeight="1">
      <c r="A1169" s="230" t="s">
        <v>996</v>
      </c>
      <c r="B1169" s="229">
        <v>0</v>
      </c>
      <c r="C1169" s="234">
        <v>0</v>
      </c>
      <c r="D1169" s="226">
        <f t="shared" si="21"/>
        <v>0</v>
      </c>
      <c r="E1169" s="227"/>
    </row>
    <row r="1170" spans="1:5" ht="15.75" customHeight="1">
      <c r="A1170" s="230" t="s">
        <v>116</v>
      </c>
      <c r="B1170" s="229">
        <v>0</v>
      </c>
      <c r="C1170" s="234">
        <v>0</v>
      </c>
      <c r="D1170" s="226">
        <f t="shared" si="21"/>
        <v>0</v>
      </c>
      <c r="E1170" s="227"/>
    </row>
    <row r="1171" spans="1:5" ht="15.75" customHeight="1">
      <c r="A1171" s="230" t="s">
        <v>997</v>
      </c>
      <c r="B1171" s="229">
        <v>0</v>
      </c>
      <c r="C1171" s="234">
        <v>0</v>
      </c>
      <c r="D1171" s="226">
        <f t="shared" si="21"/>
        <v>0</v>
      </c>
      <c r="E1171" s="227"/>
    </row>
    <row r="1172" spans="1:5" ht="15.75" customHeight="1">
      <c r="A1172" s="230" t="s">
        <v>998</v>
      </c>
      <c r="B1172" s="229">
        <f>SUM(B1173:B1180)</f>
        <v>0</v>
      </c>
      <c r="C1172" s="234">
        <v>0</v>
      </c>
      <c r="D1172" s="226">
        <f t="shared" si="21"/>
        <v>0</v>
      </c>
      <c r="E1172" s="227"/>
    </row>
    <row r="1173" spans="1:5" ht="15.75" customHeight="1">
      <c r="A1173" s="230" t="s">
        <v>107</v>
      </c>
      <c r="B1173" s="229"/>
      <c r="C1173" s="234">
        <v>0</v>
      </c>
      <c r="D1173" s="226">
        <f t="shared" si="21"/>
        <v>0</v>
      </c>
      <c r="E1173" s="227"/>
    </row>
    <row r="1174" spans="1:5" ht="15.75" customHeight="1">
      <c r="A1174" s="230" t="s">
        <v>108</v>
      </c>
      <c r="B1174" s="229"/>
      <c r="C1174" s="234">
        <v>0</v>
      </c>
      <c r="D1174" s="226">
        <f t="shared" si="21"/>
        <v>0</v>
      </c>
      <c r="E1174" s="227"/>
    </row>
    <row r="1175" spans="1:5" ht="15.75" customHeight="1">
      <c r="A1175" s="230" t="s">
        <v>109</v>
      </c>
      <c r="B1175" s="229"/>
      <c r="C1175" s="234">
        <v>0</v>
      </c>
      <c r="D1175" s="226">
        <f t="shared" si="21"/>
        <v>0</v>
      </c>
      <c r="E1175" s="227"/>
    </row>
    <row r="1176" spans="1:5" ht="15.75" customHeight="1">
      <c r="A1176" s="230" t="s">
        <v>999</v>
      </c>
      <c r="B1176" s="229"/>
      <c r="C1176" s="234">
        <v>0</v>
      </c>
      <c r="D1176" s="226">
        <f t="shared" si="21"/>
        <v>0</v>
      </c>
      <c r="E1176" s="227"/>
    </row>
    <row r="1177" spans="1:5" ht="15.75" customHeight="1">
      <c r="A1177" s="230" t="s">
        <v>1000</v>
      </c>
      <c r="B1177" s="229"/>
      <c r="C1177" s="234">
        <v>0</v>
      </c>
      <c r="D1177" s="226">
        <f t="shared" si="21"/>
        <v>0</v>
      </c>
      <c r="E1177" s="227"/>
    </row>
    <row r="1178" spans="1:5" ht="15.75" customHeight="1">
      <c r="A1178" s="230" t="s">
        <v>1001</v>
      </c>
      <c r="B1178" s="229"/>
      <c r="C1178" s="234">
        <v>0</v>
      </c>
      <c r="D1178" s="226">
        <f t="shared" si="21"/>
        <v>0</v>
      </c>
      <c r="E1178" s="227"/>
    </row>
    <row r="1179" spans="1:5" ht="15.75" customHeight="1">
      <c r="A1179" s="230" t="s">
        <v>116</v>
      </c>
      <c r="B1179" s="229"/>
      <c r="C1179" s="234">
        <v>0</v>
      </c>
      <c r="D1179" s="226">
        <f t="shared" si="21"/>
        <v>0</v>
      </c>
      <c r="E1179" s="227"/>
    </row>
    <row r="1180" spans="1:5" ht="15.75" customHeight="1">
      <c r="A1180" s="230" t="s">
        <v>1002</v>
      </c>
      <c r="B1180" s="229"/>
      <c r="C1180" s="234">
        <v>0</v>
      </c>
      <c r="D1180" s="226">
        <f t="shared" si="21"/>
        <v>0</v>
      </c>
      <c r="E1180" s="227"/>
    </row>
    <row r="1181" spans="1:5" ht="15.75" customHeight="1">
      <c r="A1181" s="230" t="s">
        <v>1003</v>
      </c>
      <c r="B1181" s="229">
        <f>SUM(B1182:B1193)</f>
        <v>0</v>
      </c>
      <c r="C1181" s="234">
        <v>0</v>
      </c>
      <c r="D1181" s="226">
        <f t="shared" si="21"/>
        <v>0</v>
      </c>
      <c r="E1181" s="227"/>
    </row>
    <row r="1182" spans="1:5" ht="15.75" customHeight="1">
      <c r="A1182" s="230" t="s">
        <v>107</v>
      </c>
      <c r="B1182" s="229"/>
      <c r="C1182" s="234">
        <v>0</v>
      </c>
      <c r="D1182" s="226">
        <f t="shared" si="21"/>
        <v>0</v>
      </c>
      <c r="E1182" s="227"/>
    </row>
    <row r="1183" spans="1:5" ht="15.75" customHeight="1">
      <c r="A1183" s="230" t="s">
        <v>108</v>
      </c>
      <c r="B1183" s="229"/>
      <c r="C1183" s="234">
        <v>0</v>
      </c>
      <c r="D1183" s="226">
        <f t="shared" si="21"/>
        <v>0</v>
      </c>
      <c r="E1183" s="227"/>
    </row>
    <row r="1184" spans="1:5" ht="15.75" customHeight="1">
      <c r="A1184" s="230" t="s">
        <v>109</v>
      </c>
      <c r="B1184" s="229"/>
      <c r="C1184" s="234">
        <v>0</v>
      </c>
      <c r="D1184" s="226">
        <f t="shared" si="21"/>
        <v>0</v>
      </c>
      <c r="E1184" s="227"/>
    </row>
    <row r="1185" spans="1:5" ht="15.75" customHeight="1">
      <c r="A1185" s="230" t="s">
        <v>1004</v>
      </c>
      <c r="B1185" s="229"/>
      <c r="C1185" s="234">
        <v>0</v>
      </c>
      <c r="D1185" s="226">
        <f t="shared" si="21"/>
        <v>0</v>
      </c>
      <c r="E1185" s="227"/>
    </row>
    <row r="1186" spans="1:5" ht="15.75" customHeight="1">
      <c r="A1186" s="230" t="s">
        <v>1005</v>
      </c>
      <c r="B1186" s="229"/>
      <c r="C1186" s="234">
        <v>0</v>
      </c>
      <c r="D1186" s="226">
        <f t="shared" si="21"/>
        <v>0</v>
      </c>
      <c r="E1186" s="227"/>
    </row>
    <row r="1187" spans="1:5" ht="15.75" customHeight="1">
      <c r="A1187" s="230" t="s">
        <v>1006</v>
      </c>
      <c r="B1187" s="229"/>
      <c r="C1187" s="234">
        <v>0</v>
      </c>
      <c r="D1187" s="226">
        <f t="shared" si="21"/>
        <v>0</v>
      </c>
      <c r="E1187" s="227"/>
    </row>
    <row r="1188" spans="1:5" ht="15.75" customHeight="1">
      <c r="A1188" s="230" t="s">
        <v>1007</v>
      </c>
      <c r="B1188" s="229"/>
      <c r="C1188" s="234">
        <v>0</v>
      </c>
      <c r="D1188" s="226">
        <f t="shared" si="21"/>
        <v>0</v>
      </c>
      <c r="E1188" s="227"/>
    </row>
    <row r="1189" spans="1:5" ht="15.75" customHeight="1">
      <c r="A1189" s="230" t="s">
        <v>1008</v>
      </c>
      <c r="B1189" s="229"/>
      <c r="C1189" s="234">
        <v>0</v>
      </c>
      <c r="D1189" s="226">
        <f t="shared" si="21"/>
        <v>0</v>
      </c>
      <c r="E1189" s="227"/>
    </row>
    <row r="1190" spans="1:5" ht="15.75" customHeight="1">
      <c r="A1190" s="230" t="s">
        <v>1009</v>
      </c>
      <c r="B1190" s="229">
        <v>0</v>
      </c>
      <c r="C1190" s="234">
        <v>0</v>
      </c>
      <c r="D1190" s="226">
        <f t="shared" si="21"/>
        <v>0</v>
      </c>
      <c r="E1190" s="227"/>
    </row>
    <row r="1191" spans="1:5" ht="15.75" customHeight="1">
      <c r="A1191" s="230" t="s">
        <v>1010</v>
      </c>
      <c r="B1191" s="229">
        <v>0</v>
      </c>
      <c r="C1191" s="234">
        <v>0</v>
      </c>
      <c r="D1191" s="226">
        <f t="shared" si="21"/>
        <v>0</v>
      </c>
      <c r="E1191" s="227"/>
    </row>
    <row r="1192" spans="1:5" ht="15.75" customHeight="1">
      <c r="A1192" s="230" t="s">
        <v>1011</v>
      </c>
      <c r="B1192" s="229">
        <v>0</v>
      </c>
      <c r="C1192" s="234">
        <v>0</v>
      </c>
      <c r="D1192" s="226">
        <f t="shared" si="21"/>
        <v>0</v>
      </c>
      <c r="E1192" s="227"/>
    </row>
    <row r="1193" spans="1:5" ht="15.75" customHeight="1">
      <c r="A1193" s="230" t="s">
        <v>1012</v>
      </c>
      <c r="B1193" s="229"/>
      <c r="C1193" s="234">
        <v>0</v>
      </c>
      <c r="D1193" s="226">
        <f t="shared" si="21"/>
        <v>0</v>
      </c>
      <c r="E1193" s="227"/>
    </row>
    <row r="1194" spans="1:5" ht="15.75" customHeight="1">
      <c r="A1194" s="230" t="s">
        <v>1013</v>
      </c>
      <c r="B1194" s="229">
        <f>SUM(B1195:B1208)</f>
        <v>8</v>
      </c>
      <c r="C1194" s="229">
        <f>SUM(C1195:C1208)</f>
        <v>8</v>
      </c>
      <c r="D1194" s="226">
        <f t="shared" si="21"/>
        <v>0</v>
      </c>
      <c r="E1194" s="227"/>
    </row>
    <row r="1195" spans="1:5" ht="15.75" customHeight="1">
      <c r="A1195" s="230" t="s">
        <v>107</v>
      </c>
      <c r="B1195" s="229">
        <v>0</v>
      </c>
      <c r="C1195" s="234">
        <v>0</v>
      </c>
      <c r="D1195" s="226">
        <f t="shared" si="21"/>
        <v>0</v>
      </c>
      <c r="E1195" s="227"/>
    </row>
    <row r="1196" spans="1:5" ht="15.75" customHeight="1">
      <c r="A1196" s="230" t="s">
        <v>108</v>
      </c>
      <c r="B1196" s="229">
        <v>0</v>
      </c>
      <c r="C1196" s="234">
        <v>0</v>
      </c>
      <c r="D1196" s="226">
        <f t="shared" si="21"/>
        <v>0</v>
      </c>
      <c r="E1196" s="227"/>
    </row>
    <row r="1197" spans="1:5" ht="15.75" customHeight="1">
      <c r="A1197" s="230" t="s">
        <v>109</v>
      </c>
      <c r="B1197" s="229">
        <v>0</v>
      </c>
      <c r="C1197" s="234">
        <v>0</v>
      </c>
      <c r="D1197" s="226">
        <f t="shared" si="21"/>
        <v>0</v>
      </c>
      <c r="E1197" s="227"/>
    </row>
    <row r="1198" spans="1:5" ht="15.75" customHeight="1">
      <c r="A1198" s="230" t="s">
        <v>1014</v>
      </c>
      <c r="B1198" s="229">
        <v>0</v>
      </c>
      <c r="C1198" s="234">
        <v>0</v>
      </c>
      <c r="D1198" s="226">
        <f t="shared" si="21"/>
        <v>0</v>
      </c>
      <c r="E1198" s="227"/>
    </row>
    <row r="1199" spans="1:5" ht="15.75" customHeight="1">
      <c r="A1199" s="230" t="s">
        <v>1015</v>
      </c>
      <c r="B1199" s="229">
        <v>0</v>
      </c>
      <c r="C1199" s="234">
        <v>0</v>
      </c>
      <c r="D1199" s="226">
        <f t="shared" si="21"/>
        <v>0</v>
      </c>
      <c r="E1199" s="227"/>
    </row>
    <row r="1200" spans="1:5" ht="15.75" customHeight="1">
      <c r="A1200" s="230" t="s">
        <v>1016</v>
      </c>
      <c r="B1200" s="229">
        <v>0</v>
      </c>
      <c r="C1200" s="234">
        <v>0</v>
      </c>
      <c r="D1200" s="226">
        <f t="shared" si="21"/>
        <v>0</v>
      </c>
      <c r="E1200" s="227"/>
    </row>
    <row r="1201" spans="1:5" ht="15.75" customHeight="1">
      <c r="A1201" s="230" t="s">
        <v>1017</v>
      </c>
      <c r="B1201" s="229">
        <v>8</v>
      </c>
      <c r="C1201" s="234">
        <v>8</v>
      </c>
      <c r="D1201" s="226">
        <f t="shared" si="21"/>
        <v>0</v>
      </c>
      <c r="E1201" s="227"/>
    </row>
    <row r="1202" spans="1:5" ht="15.75" customHeight="1">
      <c r="A1202" s="230" t="s">
        <v>1018</v>
      </c>
      <c r="B1202" s="229"/>
      <c r="C1202" s="232"/>
      <c r="D1202" s="226">
        <f t="shared" si="21"/>
        <v>0</v>
      </c>
      <c r="E1202" s="227"/>
    </row>
    <row r="1203" spans="1:5" ht="15.75" customHeight="1">
      <c r="A1203" s="230" t="s">
        <v>1019</v>
      </c>
      <c r="B1203" s="229"/>
      <c r="C1203" s="234"/>
      <c r="D1203" s="226">
        <f t="shared" si="21"/>
        <v>0</v>
      </c>
      <c r="E1203" s="227"/>
    </row>
    <row r="1204" spans="1:5" ht="15.75" customHeight="1">
      <c r="A1204" s="230" t="s">
        <v>1020</v>
      </c>
      <c r="B1204" s="229">
        <v>0</v>
      </c>
      <c r="C1204" s="234">
        <v>0</v>
      </c>
      <c r="D1204" s="226">
        <f t="shared" si="21"/>
        <v>0</v>
      </c>
      <c r="E1204" s="227"/>
    </row>
    <row r="1205" spans="1:5" ht="15.75" customHeight="1">
      <c r="A1205" s="230" t="s">
        <v>1021</v>
      </c>
      <c r="B1205" s="229">
        <v>0</v>
      </c>
      <c r="C1205" s="234">
        <v>0</v>
      </c>
      <c r="D1205" s="226">
        <f t="shared" si="21"/>
        <v>0</v>
      </c>
      <c r="E1205" s="227"/>
    </row>
    <row r="1206" spans="1:5" ht="15.75" customHeight="1">
      <c r="A1206" s="230" t="s">
        <v>1022</v>
      </c>
      <c r="B1206" s="229">
        <v>0</v>
      </c>
      <c r="C1206" s="234">
        <v>0</v>
      </c>
      <c r="D1206" s="226">
        <f t="shared" si="21"/>
        <v>0</v>
      </c>
      <c r="E1206" s="227"/>
    </row>
    <row r="1207" spans="1:5" ht="15.75" customHeight="1">
      <c r="A1207" s="230" t="s">
        <v>1023</v>
      </c>
      <c r="B1207" s="229">
        <v>0</v>
      </c>
      <c r="C1207" s="234">
        <v>0</v>
      </c>
      <c r="D1207" s="226">
        <f t="shared" si="21"/>
        <v>0</v>
      </c>
      <c r="E1207" s="227"/>
    </row>
    <row r="1208" spans="1:5" ht="15.75" customHeight="1">
      <c r="A1208" s="230" t="s">
        <v>1024</v>
      </c>
      <c r="B1208" s="229">
        <v>0</v>
      </c>
      <c r="C1208" s="234">
        <v>0</v>
      </c>
      <c r="D1208" s="226">
        <f t="shared" si="21"/>
        <v>0</v>
      </c>
      <c r="E1208" s="227"/>
    </row>
    <row r="1209" spans="1:5" ht="15.75" customHeight="1">
      <c r="A1209" s="230" t="s">
        <v>1025</v>
      </c>
      <c r="B1209" s="229">
        <v>0</v>
      </c>
      <c r="C1209" s="234"/>
      <c r="D1209" s="226">
        <f t="shared" si="21"/>
        <v>0</v>
      </c>
      <c r="E1209" s="227"/>
    </row>
    <row r="1210" spans="1:234" s="209" customFormat="1" ht="15.75" customHeight="1">
      <c r="A1210" s="231" t="s">
        <v>1026</v>
      </c>
      <c r="B1210" s="226">
        <f>B1211+B1220+B1224</f>
        <v>1569</v>
      </c>
      <c r="C1210" s="226">
        <f>C1211+C1220+C1224</f>
        <v>2379</v>
      </c>
      <c r="D1210" s="226">
        <f t="shared" si="21"/>
        <v>810</v>
      </c>
      <c r="E1210" s="227">
        <f>D1210/B1210*100</f>
        <v>51.625239005736134</v>
      </c>
      <c r="F1210" s="207"/>
      <c r="G1210" s="207"/>
      <c r="H1210" s="207"/>
      <c r="I1210" s="207"/>
      <c r="J1210" s="207"/>
      <c r="K1210" s="207"/>
      <c r="L1210" s="207"/>
      <c r="M1210" s="207"/>
      <c r="N1210" s="207"/>
      <c r="O1210" s="207"/>
      <c r="P1210" s="207"/>
      <c r="Q1210" s="207"/>
      <c r="R1210" s="207"/>
      <c r="S1210" s="207"/>
      <c r="T1210" s="207"/>
      <c r="U1210" s="207"/>
      <c r="V1210" s="207"/>
      <c r="W1210" s="207"/>
      <c r="X1210" s="207"/>
      <c r="Y1210" s="207"/>
      <c r="Z1210" s="207"/>
      <c r="AA1210" s="207"/>
      <c r="AB1210" s="207"/>
      <c r="AC1210" s="207"/>
      <c r="AD1210" s="207"/>
      <c r="AE1210" s="207"/>
      <c r="AF1210" s="207"/>
      <c r="AG1210" s="207"/>
      <c r="AH1210" s="207"/>
      <c r="AI1210" s="207"/>
      <c r="AJ1210" s="207"/>
      <c r="AK1210" s="207"/>
      <c r="AL1210" s="207"/>
      <c r="AM1210" s="207"/>
      <c r="AN1210" s="207"/>
      <c r="AO1210" s="207"/>
      <c r="AP1210" s="207"/>
      <c r="AQ1210" s="207"/>
      <c r="AR1210" s="207"/>
      <c r="AS1210" s="207"/>
      <c r="AT1210" s="207"/>
      <c r="AU1210" s="207"/>
      <c r="AV1210" s="207"/>
      <c r="AW1210" s="207"/>
      <c r="AX1210" s="207"/>
      <c r="AY1210" s="207"/>
      <c r="AZ1210" s="207"/>
      <c r="BA1210" s="207"/>
      <c r="BB1210" s="207"/>
      <c r="BC1210" s="207"/>
      <c r="BD1210" s="207"/>
      <c r="BE1210" s="207"/>
      <c r="BF1210" s="207"/>
      <c r="BG1210" s="207"/>
      <c r="BH1210" s="207"/>
      <c r="BI1210" s="207"/>
      <c r="BJ1210" s="207"/>
      <c r="BK1210" s="207"/>
      <c r="BL1210" s="207"/>
      <c r="BM1210" s="207"/>
      <c r="BN1210" s="207"/>
      <c r="BO1210" s="207"/>
      <c r="BP1210" s="207"/>
      <c r="BQ1210" s="207"/>
      <c r="BR1210" s="207"/>
      <c r="BS1210" s="207"/>
      <c r="BT1210" s="207"/>
      <c r="BU1210" s="207"/>
      <c r="BV1210" s="207"/>
      <c r="BW1210" s="207"/>
      <c r="BX1210" s="207"/>
      <c r="BY1210" s="207"/>
      <c r="BZ1210" s="207"/>
      <c r="CA1210" s="207"/>
      <c r="CB1210" s="207"/>
      <c r="CC1210" s="207"/>
      <c r="CD1210" s="207"/>
      <c r="CE1210" s="207"/>
      <c r="CF1210" s="207"/>
      <c r="CG1210" s="207"/>
      <c r="CH1210" s="207"/>
      <c r="CI1210" s="207"/>
      <c r="CJ1210" s="207"/>
      <c r="CK1210" s="207"/>
      <c r="CL1210" s="207"/>
      <c r="CM1210" s="207"/>
      <c r="CN1210" s="207"/>
      <c r="CO1210" s="207"/>
      <c r="CP1210" s="207"/>
      <c r="CQ1210" s="207"/>
      <c r="CR1210" s="207"/>
      <c r="CS1210" s="207"/>
      <c r="CT1210" s="207"/>
      <c r="CU1210" s="207"/>
      <c r="CV1210" s="207"/>
      <c r="CW1210" s="207"/>
      <c r="CX1210" s="207"/>
      <c r="CY1210" s="207"/>
      <c r="CZ1210" s="207"/>
      <c r="DA1210" s="207"/>
      <c r="DB1210" s="207"/>
      <c r="DC1210" s="207"/>
      <c r="DD1210" s="207"/>
      <c r="DE1210" s="207"/>
      <c r="DF1210" s="207"/>
      <c r="DG1210" s="207"/>
      <c r="DH1210" s="207"/>
      <c r="DI1210" s="207"/>
      <c r="DJ1210" s="207"/>
      <c r="DK1210" s="207"/>
      <c r="DL1210" s="207"/>
      <c r="DM1210" s="207"/>
      <c r="DN1210" s="207"/>
      <c r="DO1210" s="207"/>
      <c r="DP1210" s="207"/>
      <c r="DQ1210" s="207"/>
      <c r="DR1210" s="207"/>
      <c r="DS1210" s="207"/>
      <c r="DT1210" s="207"/>
      <c r="DU1210" s="207"/>
      <c r="DV1210" s="207"/>
      <c r="DW1210" s="207"/>
      <c r="DX1210" s="207"/>
      <c r="DY1210" s="207"/>
      <c r="DZ1210" s="207"/>
      <c r="EA1210" s="207"/>
      <c r="EB1210" s="207"/>
      <c r="EC1210" s="207"/>
      <c r="ED1210" s="207"/>
      <c r="EE1210" s="207"/>
      <c r="EF1210" s="207"/>
      <c r="EG1210" s="207"/>
      <c r="EH1210" s="207"/>
      <c r="EI1210" s="207"/>
      <c r="EJ1210" s="207"/>
      <c r="EK1210" s="207"/>
      <c r="EL1210" s="207"/>
      <c r="EM1210" s="207"/>
      <c r="EN1210" s="207"/>
      <c r="EO1210" s="207"/>
      <c r="EP1210" s="207"/>
      <c r="EQ1210" s="207"/>
      <c r="ER1210" s="207"/>
      <c r="ES1210" s="207"/>
      <c r="ET1210" s="207"/>
      <c r="EU1210" s="207"/>
      <c r="EV1210" s="207"/>
      <c r="EW1210" s="207"/>
      <c r="EX1210" s="207"/>
      <c r="EY1210" s="207"/>
      <c r="EZ1210" s="207"/>
      <c r="FA1210" s="207"/>
      <c r="FB1210" s="207"/>
      <c r="FC1210" s="207"/>
      <c r="FD1210" s="207"/>
      <c r="FE1210" s="207"/>
      <c r="FF1210" s="207"/>
      <c r="FG1210" s="207"/>
      <c r="FH1210" s="207"/>
      <c r="FI1210" s="207"/>
      <c r="FJ1210" s="207"/>
      <c r="FK1210" s="207"/>
      <c r="FL1210" s="207"/>
      <c r="FM1210" s="207"/>
      <c r="FN1210" s="207"/>
      <c r="FO1210" s="207"/>
      <c r="FP1210" s="207"/>
      <c r="FQ1210" s="207"/>
      <c r="FR1210" s="207"/>
      <c r="FS1210" s="207"/>
      <c r="FT1210" s="207"/>
      <c r="FU1210" s="207"/>
      <c r="FV1210" s="207"/>
      <c r="FW1210" s="207"/>
      <c r="FX1210" s="207"/>
      <c r="FY1210" s="207"/>
      <c r="FZ1210" s="207"/>
      <c r="GA1210" s="207"/>
      <c r="GB1210" s="207"/>
      <c r="GC1210" s="207"/>
      <c r="GD1210" s="207"/>
      <c r="GE1210" s="207"/>
      <c r="GF1210" s="207"/>
      <c r="GG1210" s="207"/>
      <c r="GH1210" s="207"/>
      <c r="GI1210" s="207"/>
      <c r="GJ1210" s="207"/>
      <c r="GK1210" s="207"/>
      <c r="GL1210" s="207"/>
      <c r="GM1210" s="207"/>
      <c r="GN1210" s="207"/>
      <c r="GO1210" s="207"/>
      <c r="GP1210" s="207"/>
      <c r="GQ1210" s="207"/>
      <c r="GR1210" s="207"/>
      <c r="GS1210" s="207"/>
      <c r="GT1210" s="207"/>
      <c r="GU1210" s="207"/>
      <c r="GV1210" s="207"/>
      <c r="GW1210" s="207"/>
      <c r="GX1210" s="207"/>
      <c r="GY1210" s="207"/>
      <c r="GZ1210" s="207"/>
      <c r="HA1210" s="207"/>
      <c r="HB1210" s="207"/>
      <c r="HC1210" s="207"/>
      <c r="HD1210" s="207"/>
      <c r="HE1210" s="207"/>
      <c r="HF1210" s="207"/>
      <c r="HG1210" s="207"/>
      <c r="HH1210" s="207"/>
      <c r="HI1210" s="207"/>
      <c r="HJ1210" s="207"/>
      <c r="HK1210" s="207"/>
      <c r="HL1210" s="207"/>
      <c r="HM1210" s="207"/>
      <c r="HN1210" s="207"/>
      <c r="HO1210" s="207"/>
      <c r="HP1210" s="207"/>
      <c r="HQ1210" s="207"/>
      <c r="HR1210" s="207"/>
      <c r="HS1210" s="207"/>
      <c r="HT1210" s="207"/>
      <c r="HU1210" s="207"/>
      <c r="HV1210" s="207"/>
      <c r="HW1210" s="207"/>
      <c r="HX1210" s="207"/>
      <c r="HY1210" s="207"/>
      <c r="HZ1210" s="207"/>
    </row>
    <row r="1211" spans="1:5" ht="15.75" customHeight="1">
      <c r="A1211" s="230" t="s">
        <v>1027</v>
      </c>
      <c r="B1211" s="229">
        <f>SUM(B1212:B1219)</f>
        <v>0</v>
      </c>
      <c r="C1211" s="229">
        <f>SUM(C1212:C1219)</f>
        <v>720</v>
      </c>
      <c r="D1211" s="226">
        <f t="shared" si="21"/>
        <v>720</v>
      </c>
      <c r="E1211" s="227"/>
    </row>
    <row r="1212" spans="1:5" ht="15.75" customHeight="1">
      <c r="A1212" s="230" t="s">
        <v>1028</v>
      </c>
      <c r="B1212" s="229">
        <v>0</v>
      </c>
      <c r="C1212" s="234">
        <v>0</v>
      </c>
      <c r="D1212" s="226">
        <f t="shared" si="21"/>
        <v>0</v>
      </c>
      <c r="E1212" s="227"/>
    </row>
    <row r="1213" spans="1:5" ht="15.75" customHeight="1">
      <c r="A1213" s="230" t="s">
        <v>1029</v>
      </c>
      <c r="B1213" s="229">
        <v>0</v>
      </c>
      <c r="C1213" s="234">
        <v>77</v>
      </c>
      <c r="D1213" s="226">
        <f t="shared" si="21"/>
        <v>77</v>
      </c>
      <c r="E1213" s="227"/>
    </row>
    <row r="1214" spans="1:5" ht="15.75" customHeight="1">
      <c r="A1214" s="230" t="s">
        <v>1030</v>
      </c>
      <c r="B1214" s="229"/>
      <c r="C1214" s="234">
        <v>0</v>
      </c>
      <c r="D1214" s="226">
        <f t="shared" si="21"/>
        <v>0</v>
      </c>
      <c r="E1214" s="227"/>
    </row>
    <row r="1215" spans="1:5" ht="15.75" customHeight="1">
      <c r="A1215" s="230" t="s">
        <v>1031</v>
      </c>
      <c r="B1215" s="229">
        <v>0</v>
      </c>
      <c r="C1215" s="234">
        <v>0</v>
      </c>
      <c r="D1215" s="226">
        <f t="shared" si="21"/>
        <v>0</v>
      </c>
      <c r="E1215" s="227"/>
    </row>
    <row r="1216" spans="1:5" ht="15.75" customHeight="1">
      <c r="A1216" s="230" t="s">
        <v>1032</v>
      </c>
      <c r="B1216" s="229">
        <v>0</v>
      </c>
      <c r="C1216" s="234">
        <v>643</v>
      </c>
      <c r="D1216" s="226">
        <f t="shared" si="21"/>
        <v>643</v>
      </c>
      <c r="E1216" s="227"/>
    </row>
    <row r="1217" spans="1:5" ht="15.75" customHeight="1">
      <c r="A1217" s="230" t="s">
        <v>1033</v>
      </c>
      <c r="B1217" s="229">
        <v>0</v>
      </c>
      <c r="C1217" s="234">
        <v>0</v>
      </c>
      <c r="D1217" s="226">
        <f t="shared" si="21"/>
        <v>0</v>
      </c>
      <c r="E1217" s="227"/>
    </row>
    <row r="1218" spans="1:5" ht="15.75" customHeight="1">
      <c r="A1218" s="230" t="s">
        <v>1034</v>
      </c>
      <c r="B1218" s="229">
        <v>0</v>
      </c>
      <c r="C1218" s="232"/>
      <c r="D1218" s="226">
        <f t="shared" si="21"/>
        <v>0</v>
      </c>
      <c r="E1218" s="227"/>
    </row>
    <row r="1219" spans="1:5" ht="15.75" customHeight="1">
      <c r="A1219" s="230" t="s">
        <v>1035</v>
      </c>
      <c r="B1219" s="229"/>
      <c r="C1219" s="232"/>
      <c r="D1219" s="226">
        <f t="shared" si="21"/>
        <v>0</v>
      </c>
      <c r="E1219" s="227"/>
    </row>
    <row r="1220" spans="1:5" ht="15.75" customHeight="1">
      <c r="A1220" s="230" t="s">
        <v>1036</v>
      </c>
      <c r="B1220" s="229">
        <f>SUM(B1221:B1223)</f>
        <v>1352</v>
      </c>
      <c r="C1220" s="229">
        <f>SUM(C1221:C1223)</f>
        <v>1659</v>
      </c>
      <c r="D1220" s="226">
        <f t="shared" si="21"/>
        <v>307</v>
      </c>
      <c r="E1220" s="227">
        <f>D1220/B1220*100</f>
        <v>22.707100591715975</v>
      </c>
    </row>
    <row r="1221" spans="1:5" ht="15.75" customHeight="1">
      <c r="A1221" s="230" t="s">
        <v>1037</v>
      </c>
      <c r="B1221" s="229">
        <v>1352</v>
      </c>
      <c r="C1221" s="234">
        <v>1659</v>
      </c>
      <c r="D1221" s="226">
        <f aca="true" t="shared" si="22" ref="D1221:D1284">C1221-B1221</f>
        <v>307</v>
      </c>
      <c r="E1221" s="227">
        <f>D1221/B1221*100</f>
        <v>22.707100591715975</v>
      </c>
    </row>
    <row r="1222" spans="1:5" ht="15.75" customHeight="1">
      <c r="A1222" s="230" t="s">
        <v>1038</v>
      </c>
      <c r="B1222" s="229"/>
      <c r="C1222" s="234"/>
      <c r="D1222" s="226">
        <f t="shared" si="22"/>
        <v>0</v>
      </c>
      <c r="E1222" s="227"/>
    </row>
    <row r="1223" spans="1:5" ht="15.75" customHeight="1">
      <c r="A1223" s="230" t="s">
        <v>1039</v>
      </c>
      <c r="B1223" s="229"/>
      <c r="C1223" s="234"/>
      <c r="D1223" s="226">
        <f t="shared" si="22"/>
        <v>0</v>
      </c>
      <c r="E1223" s="227"/>
    </row>
    <row r="1224" spans="1:5" ht="15.75" customHeight="1">
      <c r="A1224" s="230" t="s">
        <v>1040</v>
      </c>
      <c r="B1224" s="229">
        <f>SUM(B1225:B1227)</f>
        <v>217</v>
      </c>
      <c r="C1224" s="234"/>
      <c r="D1224" s="226">
        <f t="shared" si="22"/>
        <v>-217</v>
      </c>
      <c r="E1224" s="227">
        <f>D1224/B1224*100</f>
        <v>-100</v>
      </c>
    </row>
    <row r="1225" spans="1:5" ht="15.75" customHeight="1">
      <c r="A1225" s="230" t="s">
        <v>1041</v>
      </c>
      <c r="B1225" s="229">
        <v>0</v>
      </c>
      <c r="C1225" s="234"/>
      <c r="D1225" s="226">
        <f t="shared" si="22"/>
        <v>0</v>
      </c>
      <c r="E1225" s="227"/>
    </row>
    <row r="1226" spans="1:5" ht="15.75" customHeight="1">
      <c r="A1226" s="230" t="s">
        <v>1042</v>
      </c>
      <c r="B1226" s="229"/>
      <c r="C1226" s="234">
        <v>0</v>
      </c>
      <c r="D1226" s="226">
        <f t="shared" si="22"/>
        <v>0</v>
      </c>
      <c r="E1226" s="227"/>
    </row>
    <row r="1227" spans="1:5" ht="15.75" customHeight="1">
      <c r="A1227" s="230" t="s">
        <v>1043</v>
      </c>
      <c r="B1227" s="229">
        <v>217</v>
      </c>
      <c r="C1227" s="234">
        <v>0</v>
      </c>
      <c r="D1227" s="226">
        <f t="shared" si="22"/>
        <v>-217</v>
      </c>
      <c r="E1227" s="227">
        <f>D1227/B1227*100</f>
        <v>-100</v>
      </c>
    </row>
    <row r="1228" spans="1:234" s="209" customFormat="1" ht="15.75" customHeight="1">
      <c r="A1228" s="231" t="s">
        <v>1044</v>
      </c>
      <c r="B1228" s="226">
        <f>B1229+B1244+B1258+B1263+B1269</f>
        <v>0</v>
      </c>
      <c r="C1228" s="234"/>
      <c r="D1228" s="226">
        <f t="shared" si="22"/>
        <v>0</v>
      </c>
      <c r="E1228" s="22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7"/>
      <c r="P1228" s="207"/>
      <c r="Q1228" s="207"/>
      <c r="R1228" s="207"/>
      <c r="S1228" s="207"/>
      <c r="T1228" s="207"/>
      <c r="U1228" s="207"/>
      <c r="V1228" s="207"/>
      <c r="W1228" s="207"/>
      <c r="X1228" s="207"/>
      <c r="Y1228" s="207"/>
      <c r="Z1228" s="207"/>
      <c r="AA1228" s="207"/>
      <c r="AB1228" s="207"/>
      <c r="AC1228" s="207"/>
      <c r="AD1228" s="207"/>
      <c r="AE1228" s="207"/>
      <c r="AF1228" s="207"/>
      <c r="AG1228" s="207"/>
      <c r="AH1228" s="207"/>
      <c r="AI1228" s="207"/>
      <c r="AJ1228" s="207"/>
      <c r="AK1228" s="207"/>
      <c r="AL1228" s="207"/>
      <c r="AM1228" s="207"/>
      <c r="AN1228" s="207"/>
      <c r="AO1228" s="207"/>
      <c r="AP1228" s="207"/>
      <c r="AQ1228" s="207"/>
      <c r="AR1228" s="207"/>
      <c r="AS1228" s="207"/>
      <c r="AT1228" s="207"/>
      <c r="AU1228" s="207"/>
      <c r="AV1228" s="207"/>
      <c r="AW1228" s="207"/>
      <c r="AX1228" s="207"/>
      <c r="AY1228" s="207"/>
      <c r="AZ1228" s="207"/>
      <c r="BA1228" s="207"/>
      <c r="BB1228" s="207"/>
      <c r="BC1228" s="207"/>
      <c r="BD1228" s="207"/>
      <c r="BE1228" s="207"/>
      <c r="BF1228" s="207"/>
      <c r="BG1228" s="207"/>
      <c r="BH1228" s="207"/>
      <c r="BI1228" s="207"/>
      <c r="BJ1228" s="207"/>
      <c r="BK1228" s="207"/>
      <c r="BL1228" s="207"/>
      <c r="BM1228" s="207"/>
      <c r="BN1228" s="207"/>
      <c r="BO1228" s="207"/>
      <c r="BP1228" s="207"/>
      <c r="BQ1228" s="207"/>
      <c r="BR1228" s="207"/>
      <c r="BS1228" s="207"/>
      <c r="BT1228" s="207"/>
      <c r="BU1228" s="207"/>
      <c r="BV1228" s="207"/>
      <c r="BW1228" s="207"/>
      <c r="BX1228" s="207"/>
      <c r="BY1228" s="207"/>
      <c r="BZ1228" s="207"/>
      <c r="CA1228" s="207"/>
      <c r="CB1228" s="207"/>
      <c r="CC1228" s="207"/>
      <c r="CD1228" s="207"/>
      <c r="CE1228" s="207"/>
      <c r="CF1228" s="207"/>
      <c r="CG1228" s="207"/>
      <c r="CH1228" s="207"/>
      <c r="CI1228" s="207"/>
      <c r="CJ1228" s="207"/>
      <c r="CK1228" s="207"/>
      <c r="CL1228" s="207"/>
      <c r="CM1228" s="207"/>
      <c r="CN1228" s="207"/>
      <c r="CO1228" s="207"/>
      <c r="CP1228" s="207"/>
      <c r="CQ1228" s="207"/>
      <c r="CR1228" s="207"/>
      <c r="CS1228" s="207"/>
      <c r="CT1228" s="207"/>
      <c r="CU1228" s="207"/>
      <c r="CV1228" s="207"/>
      <c r="CW1228" s="207"/>
      <c r="CX1228" s="207"/>
      <c r="CY1228" s="207"/>
      <c r="CZ1228" s="207"/>
      <c r="DA1228" s="207"/>
      <c r="DB1228" s="207"/>
      <c r="DC1228" s="207"/>
      <c r="DD1228" s="207"/>
      <c r="DE1228" s="207"/>
      <c r="DF1228" s="207"/>
      <c r="DG1228" s="207"/>
      <c r="DH1228" s="207"/>
      <c r="DI1228" s="207"/>
      <c r="DJ1228" s="207"/>
      <c r="DK1228" s="207"/>
      <c r="DL1228" s="207"/>
      <c r="DM1228" s="207"/>
      <c r="DN1228" s="207"/>
      <c r="DO1228" s="207"/>
      <c r="DP1228" s="207"/>
      <c r="DQ1228" s="207"/>
      <c r="DR1228" s="207"/>
      <c r="DS1228" s="207"/>
      <c r="DT1228" s="207"/>
      <c r="DU1228" s="207"/>
      <c r="DV1228" s="207"/>
      <c r="DW1228" s="207"/>
      <c r="DX1228" s="207"/>
      <c r="DY1228" s="207"/>
      <c r="DZ1228" s="207"/>
      <c r="EA1228" s="207"/>
      <c r="EB1228" s="207"/>
      <c r="EC1228" s="207"/>
      <c r="ED1228" s="207"/>
      <c r="EE1228" s="207"/>
      <c r="EF1228" s="207"/>
      <c r="EG1228" s="207"/>
      <c r="EH1228" s="207"/>
      <c r="EI1228" s="207"/>
      <c r="EJ1228" s="207"/>
      <c r="EK1228" s="207"/>
      <c r="EL1228" s="207"/>
      <c r="EM1228" s="207"/>
      <c r="EN1228" s="207"/>
      <c r="EO1228" s="207"/>
      <c r="EP1228" s="207"/>
      <c r="EQ1228" s="207"/>
      <c r="ER1228" s="207"/>
      <c r="ES1228" s="207"/>
      <c r="ET1228" s="207"/>
      <c r="EU1228" s="207"/>
      <c r="EV1228" s="207"/>
      <c r="EW1228" s="207"/>
      <c r="EX1228" s="207"/>
      <c r="EY1228" s="207"/>
      <c r="EZ1228" s="207"/>
      <c r="FA1228" s="207"/>
      <c r="FB1228" s="207"/>
      <c r="FC1228" s="207"/>
      <c r="FD1228" s="207"/>
      <c r="FE1228" s="207"/>
      <c r="FF1228" s="207"/>
      <c r="FG1228" s="207"/>
      <c r="FH1228" s="207"/>
      <c r="FI1228" s="207"/>
      <c r="FJ1228" s="207"/>
      <c r="FK1228" s="207"/>
      <c r="FL1228" s="207"/>
      <c r="FM1228" s="207"/>
      <c r="FN1228" s="207"/>
      <c r="FO1228" s="207"/>
      <c r="FP1228" s="207"/>
      <c r="FQ1228" s="207"/>
      <c r="FR1228" s="207"/>
      <c r="FS1228" s="207"/>
      <c r="FT1228" s="207"/>
      <c r="FU1228" s="207"/>
      <c r="FV1228" s="207"/>
      <c r="FW1228" s="207"/>
      <c r="FX1228" s="207"/>
      <c r="FY1228" s="207"/>
      <c r="FZ1228" s="207"/>
      <c r="GA1228" s="207"/>
      <c r="GB1228" s="207"/>
      <c r="GC1228" s="207"/>
      <c r="GD1228" s="207"/>
      <c r="GE1228" s="207"/>
      <c r="GF1228" s="207"/>
      <c r="GG1228" s="207"/>
      <c r="GH1228" s="207"/>
      <c r="GI1228" s="207"/>
      <c r="GJ1228" s="207"/>
      <c r="GK1228" s="207"/>
      <c r="GL1228" s="207"/>
      <c r="GM1228" s="207"/>
      <c r="GN1228" s="207"/>
      <c r="GO1228" s="207"/>
      <c r="GP1228" s="207"/>
      <c r="GQ1228" s="207"/>
      <c r="GR1228" s="207"/>
      <c r="GS1228" s="207"/>
      <c r="GT1228" s="207"/>
      <c r="GU1228" s="207"/>
      <c r="GV1228" s="207"/>
      <c r="GW1228" s="207"/>
      <c r="GX1228" s="207"/>
      <c r="GY1228" s="207"/>
      <c r="GZ1228" s="207"/>
      <c r="HA1228" s="207"/>
      <c r="HB1228" s="207"/>
      <c r="HC1228" s="207"/>
      <c r="HD1228" s="207"/>
      <c r="HE1228" s="207"/>
      <c r="HF1228" s="207"/>
      <c r="HG1228" s="207"/>
      <c r="HH1228" s="207"/>
      <c r="HI1228" s="207"/>
      <c r="HJ1228" s="207"/>
      <c r="HK1228" s="207"/>
      <c r="HL1228" s="207"/>
      <c r="HM1228" s="207"/>
      <c r="HN1228" s="207"/>
      <c r="HO1228" s="207"/>
      <c r="HP1228" s="207"/>
      <c r="HQ1228" s="207"/>
      <c r="HR1228" s="207"/>
      <c r="HS1228" s="207"/>
      <c r="HT1228" s="207"/>
      <c r="HU1228" s="207"/>
      <c r="HV1228" s="207"/>
      <c r="HW1228" s="207"/>
      <c r="HX1228" s="207"/>
      <c r="HY1228" s="207"/>
      <c r="HZ1228" s="207"/>
    </row>
    <row r="1229" spans="1:5" ht="15.75" customHeight="1">
      <c r="A1229" s="230" t="s">
        <v>1045</v>
      </c>
      <c r="B1229" s="229">
        <f>SUM(B1230:B1243)</f>
        <v>0</v>
      </c>
      <c r="C1229" s="234"/>
      <c r="D1229" s="226">
        <f t="shared" si="22"/>
        <v>0</v>
      </c>
      <c r="E1229" s="227"/>
    </row>
    <row r="1230" spans="1:5" ht="15.75" customHeight="1">
      <c r="A1230" s="230" t="s">
        <v>107</v>
      </c>
      <c r="B1230" s="229"/>
      <c r="C1230" s="234">
        <v>0</v>
      </c>
      <c r="D1230" s="226">
        <f t="shared" si="22"/>
        <v>0</v>
      </c>
      <c r="E1230" s="227"/>
    </row>
    <row r="1231" spans="1:5" ht="15.75" customHeight="1">
      <c r="A1231" s="230" t="s">
        <v>108</v>
      </c>
      <c r="B1231" s="229"/>
      <c r="C1231" s="234">
        <v>0</v>
      </c>
      <c r="D1231" s="226">
        <f t="shared" si="22"/>
        <v>0</v>
      </c>
      <c r="E1231" s="227"/>
    </row>
    <row r="1232" spans="1:5" ht="15.75" customHeight="1">
      <c r="A1232" s="230" t="s">
        <v>109</v>
      </c>
      <c r="B1232" s="229"/>
      <c r="C1232" s="234">
        <v>0</v>
      </c>
      <c r="D1232" s="226">
        <f t="shared" si="22"/>
        <v>0</v>
      </c>
      <c r="E1232" s="227"/>
    </row>
    <row r="1233" spans="1:5" ht="15.75" customHeight="1">
      <c r="A1233" s="230" t="s">
        <v>1046</v>
      </c>
      <c r="B1233" s="229"/>
      <c r="C1233" s="234">
        <v>0</v>
      </c>
      <c r="D1233" s="226">
        <f t="shared" si="22"/>
        <v>0</v>
      </c>
      <c r="E1233" s="227"/>
    </row>
    <row r="1234" spans="1:5" ht="15.75" customHeight="1">
      <c r="A1234" s="230" t="s">
        <v>1047</v>
      </c>
      <c r="B1234" s="229"/>
      <c r="C1234" s="234">
        <v>0</v>
      </c>
      <c r="D1234" s="226">
        <f t="shared" si="22"/>
        <v>0</v>
      </c>
      <c r="E1234" s="227"/>
    </row>
    <row r="1235" spans="1:5" ht="15.75" customHeight="1">
      <c r="A1235" s="230" t="s">
        <v>1048</v>
      </c>
      <c r="B1235" s="229"/>
      <c r="C1235" s="234">
        <v>0</v>
      </c>
      <c r="D1235" s="226">
        <f t="shared" si="22"/>
        <v>0</v>
      </c>
      <c r="E1235" s="227"/>
    </row>
    <row r="1236" spans="1:5" ht="15.75" customHeight="1">
      <c r="A1236" s="230" t="s">
        <v>1049</v>
      </c>
      <c r="B1236" s="229"/>
      <c r="C1236" s="234">
        <v>0</v>
      </c>
      <c r="D1236" s="226">
        <f t="shared" si="22"/>
        <v>0</v>
      </c>
      <c r="E1236" s="227"/>
    </row>
    <row r="1237" spans="1:5" ht="15.75" customHeight="1">
      <c r="A1237" s="230" t="s">
        <v>1050</v>
      </c>
      <c r="B1237" s="229"/>
      <c r="C1237" s="234">
        <v>0</v>
      </c>
      <c r="D1237" s="226">
        <f t="shared" si="22"/>
        <v>0</v>
      </c>
      <c r="E1237" s="227"/>
    </row>
    <row r="1238" spans="1:5" ht="15.75" customHeight="1">
      <c r="A1238" s="230" t="s">
        <v>1051</v>
      </c>
      <c r="B1238" s="229"/>
      <c r="C1238" s="234">
        <v>0</v>
      </c>
      <c r="D1238" s="226">
        <f t="shared" si="22"/>
        <v>0</v>
      </c>
      <c r="E1238" s="227"/>
    </row>
    <row r="1239" spans="1:5" ht="15.75" customHeight="1">
      <c r="A1239" s="230" t="s">
        <v>1052</v>
      </c>
      <c r="B1239" s="229"/>
      <c r="C1239" s="234">
        <v>0</v>
      </c>
      <c r="D1239" s="226">
        <f t="shared" si="22"/>
        <v>0</v>
      </c>
      <c r="E1239" s="227"/>
    </row>
    <row r="1240" spans="1:5" ht="15.75" customHeight="1">
      <c r="A1240" s="230" t="s">
        <v>1053</v>
      </c>
      <c r="B1240" s="229"/>
      <c r="C1240" s="234">
        <v>0</v>
      </c>
      <c r="D1240" s="226">
        <f t="shared" si="22"/>
        <v>0</v>
      </c>
      <c r="E1240" s="227"/>
    </row>
    <row r="1241" spans="1:5" ht="15.75" customHeight="1">
      <c r="A1241" s="230" t="s">
        <v>1054</v>
      </c>
      <c r="B1241" s="229"/>
      <c r="C1241" s="234">
        <v>0</v>
      </c>
      <c r="D1241" s="226">
        <f t="shared" si="22"/>
        <v>0</v>
      </c>
      <c r="E1241" s="227"/>
    </row>
    <row r="1242" spans="1:5" ht="15.75" customHeight="1">
      <c r="A1242" s="230" t="s">
        <v>116</v>
      </c>
      <c r="B1242" s="229"/>
      <c r="C1242" s="234">
        <v>0</v>
      </c>
      <c r="D1242" s="226">
        <f t="shared" si="22"/>
        <v>0</v>
      </c>
      <c r="E1242" s="227"/>
    </row>
    <row r="1243" spans="1:5" ht="15.75" customHeight="1">
      <c r="A1243" s="230" t="s">
        <v>1055</v>
      </c>
      <c r="B1243" s="229"/>
      <c r="C1243" s="234">
        <v>0</v>
      </c>
      <c r="D1243" s="226">
        <f t="shared" si="22"/>
        <v>0</v>
      </c>
      <c r="E1243" s="227"/>
    </row>
    <row r="1244" spans="1:5" ht="15.75" customHeight="1">
      <c r="A1244" s="230" t="s">
        <v>1056</v>
      </c>
      <c r="B1244" s="229">
        <f>SUM(B1251:B1257)</f>
        <v>0</v>
      </c>
      <c r="C1244" s="234">
        <v>0</v>
      </c>
      <c r="D1244" s="226">
        <f t="shared" si="22"/>
        <v>0</v>
      </c>
      <c r="E1244" s="227"/>
    </row>
    <row r="1245" spans="1:5" ht="15.75" customHeight="1">
      <c r="A1245" s="230" t="s">
        <v>107</v>
      </c>
      <c r="B1245" s="229">
        <v>0</v>
      </c>
      <c r="C1245" s="234">
        <v>0</v>
      </c>
      <c r="D1245" s="226">
        <f t="shared" si="22"/>
        <v>0</v>
      </c>
      <c r="E1245" s="227"/>
    </row>
    <row r="1246" spans="1:5" ht="15.75" customHeight="1">
      <c r="A1246" s="230" t="s">
        <v>108</v>
      </c>
      <c r="B1246" s="229">
        <v>0</v>
      </c>
      <c r="C1246" s="234">
        <v>0</v>
      </c>
      <c r="D1246" s="226">
        <f t="shared" si="22"/>
        <v>0</v>
      </c>
      <c r="E1246" s="227"/>
    </row>
    <row r="1247" spans="1:5" ht="15.75" customHeight="1">
      <c r="A1247" s="230" t="s">
        <v>109</v>
      </c>
      <c r="B1247" s="229">
        <v>0</v>
      </c>
      <c r="C1247" s="234">
        <v>0</v>
      </c>
      <c r="D1247" s="226">
        <f t="shared" si="22"/>
        <v>0</v>
      </c>
      <c r="E1247" s="227"/>
    </row>
    <row r="1248" spans="1:5" ht="15.75" customHeight="1">
      <c r="A1248" s="230" t="s">
        <v>1057</v>
      </c>
      <c r="B1248" s="229">
        <v>0</v>
      </c>
      <c r="C1248" s="234">
        <v>0</v>
      </c>
      <c r="D1248" s="226">
        <f t="shared" si="22"/>
        <v>0</v>
      </c>
      <c r="E1248" s="227"/>
    </row>
    <row r="1249" spans="1:5" ht="15.75" customHeight="1">
      <c r="A1249" s="230" t="s">
        <v>1058</v>
      </c>
      <c r="B1249" s="229">
        <v>0</v>
      </c>
      <c r="C1249" s="234">
        <v>0</v>
      </c>
      <c r="D1249" s="226">
        <f t="shared" si="22"/>
        <v>0</v>
      </c>
      <c r="E1249" s="227"/>
    </row>
    <row r="1250" spans="1:5" ht="15.75" customHeight="1">
      <c r="A1250" s="230" t="s">
        <v>1059</v>
      </c>
      <c r="B1250" s="229">
        <v>0</v>
      </c>
      <c r="C1250" s="234">
        <v>0</v>
      </c>
      <c r="D1250" s="226">
        <f t="shared" si="22"/>
        <v>0</v>
      </c>
      <c r="E1250" s="227"/>
    </row>
    <row r="1251" spans="1:5" ht="15.75" customHeight="1">
      <c r="A1251" s="230" t="s">
        <v>1060</v>
      </c>
      <c r="B1251" s="229">
        <v>0</v>
      </c>
      <c r="C1251" s="234">
        <v>0</v>
      </c>
      <c r="D1251" s="226">
        <f t="shared" si="22"/>
        <v>0</v>
      </c>
      <c r="E1251" s="227"/>
    </row>
    <row r="1252" spans="1:5" ht="15.75" customHeight="1">
      <c r="A1252" s="230" t="s">
        <v>1061</v>
      </c>
      <c r="B1252" s="229">
        <v>0</v>
      </c>
      <c r="C1252" s="234">
        <v>0</v>
      </c>
      <c r="D1252" s="226">
        <f t="shared" si="22"/>
        <v>0</v>
      </c>
      <c r="E1252" s="227"/>
    </row>
    <row r="1253" spans="1:5" ht="15.75" customHeight="1">
      <c r="A1253" s="230" t="s">
        <v>1062</v>
      </c>
      <c r="B1253" s="229">
        <v>0</v>
      </c>
      <c r="C1253" s="234">
        <v>0</v>
      </c>
      <c r="D1253" s="226">
        <f t="shared" si="22"/>
        <v>0</v>
      </c>
      <c r="E1253" s="227"/>
    </row>
    <row r="1254" spans="1:5" ht="15.75" customHeight="1">
      <c r="A1254" s="230" t="s">
        <v>1063</v>
      </c>
      <c r="B1254" s="229"/>
      <c r="C1254" s="234">
        <v>0</v>
      </c>
      <c r="D1254" s="226">
        <f t="shared" si="22"/>
        <v>0</v>
      </c>
      <c r="E1254" s="227"/>
    </row>
    <row r="1255" spans="1:5" ht="15.75" customHeight="1">
      <c r="A1255" s="230" t="s">
        <v>1064</v>
      </c>
      <c r="B1255" s="229">
        <v>0</v>
      </c>
      <c r="C1255" s="234">
        <v>0</v>
      </c>
      <c r="D1255" s="226">
        <f t="shared" si="22"/>
        <v>0</v>
      </c>
      <c r="E1255" s="227"/>
    </row>
    <row r="1256" spans="1:5" ht="15.75" customHeight="1">
      <c r="A1256" s="230" t="s">
        <v>116</v>
      </c>
      <c r="B1256" s="229">
        <v>0</v>
      </c>
      <c r="C1256" s="234">
        <v>0</v>
      </c>
      <c r="D1256" s="226">
        <f t="shared" si="22"/>
        <v>0</v>
      </c>
      <c r="E1256" s="227"/>
    </row>
    <row r="1257" spans="1:5" ht="15.75" customHeight="1">
      <c r="A1257" s="230" t="s">
        <v>1065</v>
      </c>
      <c r="B1257" s="229">
        <v>0</v>
      </c>
      <c r="C1257" s="234">
        <v>0</v>
      </c>
      <c r="D1257" s="226">
        <f t="shared" si="22"/>
        <v>0</v>
      </c>
      <c r="E1257" s="227"/>
    </row>
    <row r="1258" spans="1:5" ht="15.75" customHeight="1">
      <c r="A1258" s="230" t="s">
        <v>1066</v>
      </c>
      <c r="B1258" s="229">
        <f>SUM(B1259:B1262)</f>
        <v>0</v>
      </c>
      <c r="C1258" s="234">
        <v>0</v>
      </c>
      <c r="D1258" s="226">
        <f t="shared" si="22"/>
        <v>0</v>
      </c>
      <c r="E1258" s="227"/>
    </row>
    <row r="1259" spans="1:5" ht="15.75" customHeight="1">
      <c r="A1259" s="230" t="s">
        <v>1067</v>
      </c>
      <c r="B1259" s="229">
        <v>0</v>
      </c>
      <c r="C1259" s="234">
        <v>0</v>
      </c>
      <c r="D1259" s="226">
        <f t="shared" si="22"/>
        <v>0</v>
      </c>
      <c r="E1259" s="227"/>
    </row>
    <row r="1260" spans="1:5" ht="15.75" customHeight="1">
      <c r="A1260" s="230" t="s">
        <v>1068</v>
      </c>
      <c r="B1260" s="229">
        <v>0</v>
      </c>
      <c r="C1260" s="234">
        <v>0</v>
      </c>
      <c r="D1260" s="226">
        <f t="shared" si="22"/>
        <v>0</v>
      </c>
      <c r="E1260" s="227"/>
    </row>
    <row r="1261" spans="1:5" ht="15.75" customHeight="1">
      <c r="A1261" s="230" t="s">
        <v>1069</v>
      </c>
      <c r="B1261" s="229">
        <v>0</v>
      </c>
      <c r="C1261" s="234">
        <v>0</v>
      </c>
      <c r="D1261" s="226">
        <f t="shared" si="22"/>
        <v>0</v>
      </c>
      <c r="E1261" s="227"/>
    </row>
    <row r="1262" spans="1:5" ht="15.75" customHeight="1">
      <c r="A1262" s="230" t="s">
        <v>1070</v>
      </c>
      <c r="B1262" s="229">
        <v>0</v>
      </c>
      <c r="C1262" s="234">
        <v>0</v>
      </c>
      <c r="D1262" s="226">
        <f t="shared" si="22"/>
        <v>0</v>
      </c>
      <c r="E1262" s="227"/>
    </row>
    <row r="1263" spans="1:5" ht="15.75" customHeight="1">
      <c r="A1263" s="230" t="s">
        <v>1071</v>
      </c>
      <c r="B1263" s="229">
        <f>SUM(B1264:B1268)</f>
        <v>0</v>
      </c>
      <c r="C1263" s="234">
        <v>0</v>
      </c>
      <c r="D1263" s="226">
        <f t="shared" si="22"/>
        <v>0</v>
      </c>
      <c r="E1263" s="227"/>
    </row>
    <row r="1264" spans="1:5" ht="15.75" customHeight="1">
      <c r="A1264" s="230" t="s">
        <v>1072</v>
      </c>
      <c r="B1264" s="229"/>
      <c r="C1264" s="234">
        <v>0</v>
      </c>
      <c r="D1264" s="226">
        <f t="shared" si="22"/>
        <v>0</v>
      </c>
      <c r="E1264" s="227"/>
    </row>
    <row r="1265" spans="1:5" ht="15.75" customHeight="1">
      <c r="A1265" s="230" t="s">
        <v>1073</v>
      </c>
      <c r="B1265" s="229"/>
      <c r="C1265" s="234">
        <v>0</v>
      </c>
      <c r="D1265" s="226">
        <f t="shared" si="22"/>
        <v>0</v>
      </c>
      <c r="E1265" s="227"/>
    </row>
    <row r="1266" spans="1:5" ht="15.75" customHeight="1">
      <c r="A1266" s="230" t="s">
        <v>1074</v>
      </c>
      <c r="B1266" s="229"/>
      <c r="C1266" s="234">
        <v>0</v>
      </c>
      <c r="D1266" s="226">
        <f t="shared" si="22"/>
        <v>0</v>
      </c>
      <c r="E1266" s="227"/>
    </row>
    <row r="1267" spans="1:5" ht="15.75" customHeight="1">
      <c r="A1267" s="230" t="s">
        <v>1075</v>
      </c>
      <c r="B1267" s="229"/>
      <c r="C1267" s="234">
        <v>0</v>
      </c>
      <c r="D1267" s="226">
        <f t="shared" si="22"/>
        <v>0</v>
      </c>
      <c r="E1267" s="227"/>
    </row>
    <row r="1268" spans="1:5" ht="15.75" customHeight="1">
      <c r="A1268" s="230" t="s">
        <v>1076</v>
      </c>
      <c r="B1268" s="229"/>
      <c r="C1268" s="234">
        <v>0</v>
      </c>
      <c r="D1268" s="226">
        <f t="shared" si="22"/>
        <v>0</v>
      </c>
      <c r="E1268" s="227"/>
    </row>
    <row r="1269" spans="1:5" ht="15.75" customHeight="1">
      <c r="A1269" s="230" t="s">
        <v>1077</v>
      </c>
      <c r="B1269" s="229">
        <f>SUM(B1270:B1280)</f>
        <v>0</v>
      </c>
      <c r="C1269" s="234">
        <v>0</v>
      </c>
      <c r="D1269" s="226">
        <f t="shared" si="22"/>
        <v>0</v>
      </c>
      <c r="E1269" s="227"/>
    </row>
    <row r="1270" spans="1:5" ht="15.75" customHeight="1">
      <c r="A1270" s="230" t="s">
        <v>1078</v>
      </c>
      <c r="B1270" s="229">
        <v>0</v>
      </c>
      <c r="C1270" s="234">
        <v>0</v>
      </c>
      <c r="D1270" s="226">
        <f t="shared" si="22"/>
        <v>0</v>
      </c>
      <c r="E1270" s="227"/>
    </row>
    <row r="1271" spans="1:5" ht="15.75" customHeight="1">
      <c r="A1271" s="230" t="s">
        <v>1079</v>
      </c>
      <c r="B1271" s="229">
        <v>0</v>
      </c>
      <c r="C1271" s="234">
        <v>0</v>
      </c>
      <c r="D1271" s="226">
        <f t="shared" si="22"/>
        <v>0</v>
      </c>
      <c r="E1271" s="227"/>
    </row>
    <row r="1272" spans="1:5" ht="15.75" customHeight="1">
      <c r="A1272" s="230" t="s">
        <v>1080</v>
      </c>
      <c r="B1272" s="229"/>
      <c r="C1272" s="234">
        <v>0</v>
      </c>
      <c r="D1272" s="226">
        <f t="shared" si="22"/>
        <v>0</v>
      </c>
      <c r="E1272" s="227"/>
    </row>
    <row r="1273" spans="1:5" ht="15.75" customHeight="1">
      <c r="A1273" s="230" t="s">
        <v>1081</v>
      </c>
      <c r="B1273" s="229"/>
      <c r="C1273" s="234">
        <v>0</v>
      </c>
      <c r="D1273" s="226">
        <f t="shared" si="22"/>
        <v>0</v>
      </c>
      <c r="E1273" s="227"/>
    </row>
    <row r="1274" spans="1:5" ht="15.75" customHeight="1">
      <c r="A1274" s="230" t="s">
        <v>1082</v>
      </c>
      <c r="B1274" s="229"/>
      <c r="C1274" s="234">
        <v>0</v>
      </c>
      <c r="D1274" s="226">
        <f t="shared" si="22"/>
        <v>0</v>
      </c>
      <c r="E1274" s="227"/>
    </row>
    <row r="1275" spans="1:5" ht="15.75" customHeight="1">
      <c r="A1275" s="230" t="s">
        <v>1083</v>
      </c>
      <c r="B1275" s="229"/>
      <c r="C1275" s="234">
        <v>0</v>
      </c>
      <c r="D1275" s="226">
        <f t="shared" si="22"/>
        <v>0</v>
      </c>
      <c r="E1275" s="227"/>
    </row>
    <row r="1276" spans="1:5" ht="15.75" customHeight="1">
      <c r="A1276" s="230" t="s">
        <v>1084</v>
      </c>
      <c r="B1276" s="229">
        <v>0</v>
      </c>
      <c r="C1276" s="234">
        <v>0</v>
      </c>
      <c r="D1276" s="226">
        <f t="shared" si="22"/>
        <v>0</v>
      </c>
      <c r="E1276" s="227"/>
    </row>
    <row r="1277" spans="1:5" ht="15.75" customHeight="1">
      <c r="A1277" s="230" t="s">
        <v>1085</v>
      </c>
      <c r="B1277" s="229">
        <v>0</v>
      </c>
      <c r="C1277" s="234">
        <v>0</v>
      </c>
      <c r="D1277" s="226">
        <f t="shared" si="22"/>
        <v>0</v>
      </c>
      <c r="E1277" s="227"/>
    </row>
    <row r="1278" spans="1:5" ht="15.75" customHeight="1">
      <c r="A1278" s="230" t="s">
        <v>1086</v>
      </c>
      <c r="B1278" s="229">
        <v>0</v>
      </c>
      <c r="C1278" s="234">
        <v>0</v>
      </c>
      <c r="D1278" s="226">
        <f t="shared" si="22"/>
        <v>0</v>
      </c>
      <c r="E1278" s="227"/>
    </row>
    <row r="1279" spans="1:5" ht="15.75" customHeight="1">
      <c r="A1279" s="230" t="s">
        <v>1087</v>
      </c>
      <c r="B1279" s="229">
        <v>0</v>
      </c>
      <c r="C1279" s="234">
        <v>0</v>
      </c>
      <c r="D1279" s="226">
        <f t="shared" si="22"/>
        <v>0</v>
      </c>
      <c r="E1279" s="227"/>
    </row>
    <row r="1280" spans="1:5" ht="15.75" customHeight="1">
      <c r="A1280" s="230" t="s">
        <v>1088</v>
      </c>
      <c r="B1280" s="229">
        <v>0</v>
      </c>
      <c r="C1280" s="234">
        <v>0</v>
      </c>
      <c r="D1280" s="226">
        <f t="shared" si="22"/>
        <v>0</v>
      </c>
      <c r="E1280" s="227"/>
    </row>
    <row r="1281" spans="1:234" s="209" customFormat="1" ht="15.75" customHeight="1">
      <c r="A1281" s="231" t="s">
        <v>1089</v>
      </c>
      <c r="B1281" s="226"/>
      <c r="C1281" s="234">
        <v>1200</v>
      </c>
      <c r="D1281" s="226">
        <f t="shared" si="22"/>
        <v>1200</v>
      </c>
      <c r="E1281" s="227"/>
      <c r="F1281" s="207"/>
      <c r="G1281" s="207"/>
      <c r="H1281" s="207"/>
      <c r="I1281" s="207"/>
      <c r="J1281" s="207"/>
      <c r="K1281" s="207"/>
      <c r="L1281" s="207"/>
      <c r="M1281" s="207"/>
      <c r="N1281" s="207"/>
      <c r="O1281" s="207"/>
      <c r="P1281" s="207"/>
      <c r="Q1281" s="207"/>
      <c r="R1281" s="207"/>
      <c r="S1281" s="207"/>
      <c r="T1281" s="207"/>
      <c r="U1281" s="207"/>
      <c r="V1281" s="207"/>
      <c r="W1281" s="207"/>
      <c r="X1281" s="207"/>
      <c r="Y1281" s="207"/>
      <c r="Z1281" s="207"/>
      <c r="AA1281" s="207"/>
      <c r="AB1281" s="207"/>
      <c r="AC1281" s="207"/>
      <c r="AD1281" s="207"/>
      <c r="AE1281" s="207"/>
      <c r="AF1281" s="207"/>
      <c r="AG1281" s="207"/>
      <c r="AH1281" s="207"/>
      <c r="AI1281" s="207"/>
      <c r="AJ1281" s="207"/>
      <c r="AK1281" s="207"/>
      <c r="AL1281" s="207"/>
      <c r="AM1281" s="207"/>
      <c r="AN1281" s="207"/>
      <c r="AO1281" s="207"/>
      <c r="AP1281" s="207"/>
      <c r="AQ1281" s="207"/>
      <c r="AR1281" s="207"/>
      <c r="AS1281" s="207"/>
      <c r="AT1281" s="207"/>
      <c r="AU1281" s="207"/>
      <c r="AV1281" s="207"/>
      <c r="AW1281" s="207"/>
      <c r="AX1281" s="207"/>
      <c r="AY1281" s="207"/>
      <c r="AZ1281" s="207"/>
      <c r="BA1281" s="207"/>
      <c r="BB1281" s="207"/>
      <c r="BC1281" s="207"/>
      <c r="BD1281" s="207"/>
      <c r="BE1281" s="207"/>
      <c r="BF1281" s="207"/>
      <c r="BG1281" s="207"/>
      <c r="BH1281" s="207"/>
      <c r="BI1281" s="207"/>
      <c r="BJ1281" s="207"/>
      <c r="BK1281" s="207"/>
      <c r="BL1281" s="207"/>
      <c r="BM1281" s="207"/>
      <c r="BN1281" s="207"/>
      <c r="BO1281" s="207"/>
      <c r="BP1281" s="207"/>
      <c r="BQ1281" s="207"/>
      <c r="BR1281" s="207"/>
      <c r="BS1281" s="207"/>
      <c r="BT1281" s="207"/>
      <c r="BU1281" s="207"/>
      <c r="BV1281" s="207"/>
      <c r="BW1281" s="207"/>
      <c r="BX1281" s="207"/>
      <c r="BY1281" s="207"/>
      <c r="BZ1281" s="207"/>
      <c r="CA1281" s="207"/>
      <c r="CB1281" s="207"/>
      <c r="CC1281" s="207"/>
      <c r="CD1281" s="207"/>
      <c r="CE1281" s="207"/>
      <c r="CF1281" s="207"/>
      <c r="CG1281" s="207"/>
      <c r="CH1281" s="207"/>
      <c r="CI1281" s="207"/>
      <c r="CJ1281" s="207"/>
      <c r="CK1281" s="207"/>
      <c r="CL1281" s="207"/>
      <c r="CM1281" s="207"/>
      <c r="CN1281" s="207"/>
      <c r="CO1281" s="207"/>
      <c r="CP1281" s="207"/>
      <c r="CQ1281" s="207"/>
      <c r="CR1281" s="207"/>
      <c r="CS1281" s="207"/>
      <c r="CT1281" s="207"/>
      <c r="CU1281" s="207"/>
      <c r="CV1281" s="207"/>
      <c r="CW1281" s="207"/>
      <c r="CX1281" s="207"/>
      <c r="CY1281" s="207"/>
      <c r="CZ1281" s="207"/>
      <c r="DA1281" s="207"/>
      <c r="DB1281" s="207"/>
      <c r="DC1281" s="207"/>
      <c r="DD1281" s="207"/>
      <c r="DE1281" s="207"/>
      <c r="DF1281" s="207"/>
      <c r="DG1281" s="207"/>
      <c r="DH1281" s="207"/>
      <c r="DI1281" s="207"/>
      <c r="DJ1281" s="207"/>
      <c r="DK1281" s="207"/>
      <c r="DL1281" s="207"/>
      <c r="DM1281" s="207"/>
      <c r="DN1281" s="207"/>
      <c r="DO1281" s="207"/>
      <c r="DP1281" s="207"/>
      <c r="DQ1281" s="207"/>
      <c r="DR1281" s="207"/>
      <c r="DS1281" s="207"/>
      <c r="DT1281" s="207"/>
      <c r="DU1281" s="207"/>
      <c r="DV1281" s="207"/>
      <c r="DW1281" s="207"/>
      <c r="DX1281" s="207"/>
      <c r="DY1281" s="207"/>
      <c r="DZ1281" s="207"/>
      <c r="EA1281" s="207"/>
      <c r="EB1281" s="207"/>
      <c r="EC1281" s="207"/>
      <c r="ED1281" s="207"/>
      <c r="EE1281" s="207"/>
      <c r="EF1281" s="207"/>
      <c r="EG1281" s="207"/>
      <c r="EH1281" s="207"/>
      <c r="EI1281" s="207"/>
      <c r="EJ1281" s="207"/>
      <c r="EK1281" s="207"/>
      <c r="EL1281" s="207"/>
      <c r="EM1281" s="207"/>
      <c r="EN1281" s="207"/>
      <c r="EO1281" s="207"/>
      <c r="EP1281" s="207"/>
      <c r="EQ1281" s="207"/>
      <c r="ER1281" s="207"/>
      <c r="ES1281" s="207"/>
      <c r="ET1281" s="207"/>
      <c r="EU1281" s="207"/>
      <c r="EV1281" s="207"/>
      <c r="EW1281" s="207"/>
      <c r="EX1281" s="207"/>
      <c r="EY1281" s="207"/>
      <c r="EZ1281" s="207"/>
      <c r="FA1281" s="207"/>
      <c r="FB1281" s="207"/>
      <c r="FC1281" s="207"/>
      <c r="FD1281" s="207"/>
      <c r="FE1281" s="207"/>
      <c r="FF1281" s="207"/>
      <c r="FG1281" s="207"/>
      <c r="FH1281" s="207"/>
      <c r="FI1281" s="207"/>
      <c r="FJ1281" s="207"/>
      <c r="FK1281" s="207"/>
      <c r="FL1281" s="207"/>
      <c r="FM1281" s="207"/>
      <c r="FN1281" s="207"/>
      <c r="FO1281" s="207"/>
      <c r="FP1281" s="207"/>
      <c r="FQ1281" s="207"/>
      <c r="FR1281" s="207"/>
      <c r="FS1281" s="207"/>
      <c r="FT1281" s="207"/>
      <c r="FU1281" s="207"/>
      <c r="FV1281" s="207"/>
      <c r="FW1281" s="207"/>
      <c r="FX1281" s="207"/>
      <c r="FY1281" s="207"/>
      <c r="FZ1281" s="207"/>
      <c r="GA1281" s="207"/>
      <c r="GB1281" s="207"/>
      <c r="GC1281" s="207"/>
      <c r="GD1281" s="207"/>
      <c r="GE1281" s="207"/>
      <c r="GF1281" s="207"/>
      <c r="GG1281" s="207"/>
      <c r="GH1281" s="207"/>
      <c r="GI1281" s="207"/>
      <c r="GJ1281" s="207"/>
      <c r="GK1281" s="207"/>
      <c r="GL1281" s="207"/>
      <c r="GM1281" s="207"/>
      <c r="GN1281" s="207"/>
      <c r="GO1281" s="207"/>
      <c r="GP1281" s="207"/>
      <c r="GQ1281" s="207"/>
      <c r="GR1281" s="207"/>
      <c r="GS1281" s="207"/>
      <c r="GT1281" s="207"/>
      <c r="GU1281" s="207"/>
      <c r="GV1281" s="207"/>
      <c r="GW1281" s="207"/>
      <c r="GX1281" s="207"/>
      <c r="GY1281" s="207"/>
      <c r="GZ1281" s="207"/>
      <c r="HA1281" s="207"/>
      <c r="HB1281" s="207"/>
      <c r="HC1281" s="207"/>
      <c r="HD1281" s="207"/>
      <c r="HE1281" s="207"/>
      <c r="HF1281" s="207"/>
      <c r="HG1281" s="207"/>
      <c r="HH1281" s="207"/>
      <c r="HI1281" s="207"/>
      <c r="HJ1281" s="207"/>
      <c r="HK1281" s="207"/>
      <c r="HL1281" s="207"/>
      <c r="HM1281" s="207"/>
      <c r="HN1281" s="207"/>
      <c r="HO1281" s="207"/>
      <c r="HP1281" s="207"/>
      <c r="HQ1281" s="207"/>
      <c r="HR1281" s="207"/>
      <c r="HS1281" s="207"/>
      <c r="HT1281" s="207"/>
      <c r="HU1281" s="207"/>
      <c r="HV1281" s="207"/>
      <c r="HW1281" s="207"/>
      <c r="HX1281" s="207"/>
      <c r="HY1281" s="207"/>
      <c r="HZ1281" s="207"/>
    </row>
    <row r="1282" spans="1:234" s="209" customFormat="1" ht="15.75" customHeight="1">
      <c r="A1282" s="231" t="s">
        <v>92</v>
      </c>
      <c r="B1282" s="226"/>
      <c r="C1282" s="234">
        <v>256</v>
      </c>
      <c r="D1282" s="226">
        <f t="shared" si="22"/>
        <v>256</v>
      </c>
      <c r="E1282" s="22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7"/>
      <c r="P1282" s="207"/>
      <c r="Q1282" s="207"/>
      <c r="R1282" s="207"/>
      <c r="S1282" s="207"/>
      <c r="T1282" s="207"/>
      <c r="U1282" s="207"/>
      <c r="V1282" s="207"/>
      <c r="W1282" s="207"/>
      <c r="X1282" s="207"/>
      <c r="Y1282" s="207"/>
      <c r="Z1282" s="207"/>
      <c r="AA1282" s="207"/>
      <c r="AB1282" s="207"/>
      <c r="AC1282" s="207"/>
      <c r="AD1282" s="207"/>
      <c r="AE1282" s="207"/>
      <c r="AF1282" s="207"/>
      <c r="AG1282" s="207"/>
      <c r="AH1282" s="207"/>
      <c r="AI1282" s="207"/>
      <c r="AJ1282" s="207"/>
      <c r="AK1282" s="207"/>
      <c r="AL1282" s="207"/>
      <c r="AM1282" s="207"/>
      <c r="AN1282" s="207"/>
      <c r="AO1282" s="207"/>
      <c r="AP1282" s="207"/>
      <c r="AQ1282" s="207"/>
      <c r="AR1282" s="207"/>
      <c r="AS1282" s="207"/>
      <c r="AT1282" s="207"/>
      <c r="AU1282" s="207"/>
      <c r="AV1282" s="207"/>
      <c r="AW1282" s="207"/>
      <c r="AX1282" s="207"/>
      <c r="AY1282" s="207"/>
      <c r="AZ1282" s="207"/>
      <c r="BA1282" s="207"/>
      <c r="BB1282" s="207"/>
      <c r="BC1282" s="207"/>
      <c r="BD1282" s="207"/>
      <c r="BE1282" s="207"/>
      <c r="BF1282" s="207"/>
      <c r="BG1282" s="207"/>
      <c r="BH1282" s="207"/>
      <c r="BI1282" s="207"/>
      <c r="BJ1282" s="207"/>
      <c r="BK1282" s="207"/>
      <c r="BL1282" s="207"/>
      <c r="BM1282" s="207"/>
      <c r="BN1282" s="207"/>
      <c r="BO1282" s="207"/>
      <c r="BP1282" s="207"/>
      <c r="BQ1282" s="207"/>
      <c r="BR1282" s="207"/>
      <c r="BS1282" s="207"/>
      <c r="BT1282" s="207"/>
      <c r="BU1282" s="207"/>
      <c r="BV1282" s="207"/>
      <c r="BW1282" s="207"/>
      <c r="BX1282" s="207"/>
      <c r="BY1282" s="207"/>
      <c r="BZ1282" s="207"/>
      <c r="CA1282" s="207"/>
      <c r="CB1282" s="207"/>
      <c r="CC1282" s="207"/>
      <c r="CD1282" s="207"/>
      <c r="CE1282" s="207"/>
      <c r="CF1282" s="207"/>
      <c r="CG1282" s="207"/>
      <c r="CH1282" s="207"/>
      <c r="CI1282" s="207"/>
      <c r="CJ1282" s="207"/>
      <c r="CK1282" s="207"/>
      <c r="CL1282" s="207"/>
      <c r="CM1282" s="207"/>
      <c r="CN1282" s="207"/>
      <c r="CO1282" s="207"/>
      <c r="CP1282" s="207"/>
      <c r="CQ1282" s="207"/>
      <c r="CR1282" s="207"/>
      <c r="CS1282" s="207"/>
      <c r="CT1282" s="207"/>
      <c r="CU1282" s="207"/>
      <c r="CV1282" s="207"/>
      <c r="CW1282" s="207"/>
      <c r="CX1282" s="207"/>
      <c r="CY1282" s="207"/>
      <c r="CZ1282" s="207"/>
      <c r="DA1282" s="207"/>
      <c r="DB1282" s="207"/>
      <c r="DC1282" s="207"/>
      <c r="DD1282" s="207"/>
      <c r="DE1282" s="207"/>
      <c r="DF1282" s="207"/>
      <c r="DG1282" s="207"/>
      <c r="DH1282" s="207"/>
      <c r="DI1282" s="207"/>
      <c r="DJ1282" s="207"/>
      <c r="DK1282" s="207"/>
      <c r="DL1282" s="207"/>
      <c r="DM1282" s="207"/>
      <c r="DN1282" s="207"/>
      <c r="DO1282" s="207"/>
      <c r="DP1282" s="207"/>
      <c r="DQ1282" s="207"/>
      <c r="DR1282" s="207"/>
      <c r="DS1282" s="207"/>
      <c r="DT1282" s="207"/>
      <c r="DU1282" s="207"/>
      <c r="DV1282" s="207"/>
      <c r="DW1282" s="207"/>
      <c r="DX1282" s="207"/>
      <c r="DY1282" s="207"/>
      <c r="DZ1282" s="207"/>
      <c r="EA1282" s="207"/>
      <c r="EB1282" s="207"/>
      <c r="EC1282" s="207"/>
      <c r="ED1282" s="207"/>
      <c r="EE1282" s="207"/>
      <c r="EF1282" s="207"/>
      <c r="EG1282" s="207"/>
      <c r="EH1282" s="207"/>
      <c r="EI1282" s="207"/>
      <c r="EJ1282" s="207"/>
      <c r="EK1282" s="207"/>
      <c r="EL1282" s="207"/>
      <c r="EM1282" s="207"/>
      <c r="EN1282" s="207"/>
      <c r="EO1282" s="207"/>
      <c r="EP1282" s="207"/>
      <c r="EQ1282" s="207"/>
      <c r="ER1282" s="207"/>
      <c r="ES1282" s="207"/>
      <c r="ET1282" s="207"/>
      <c r="EU1282" s="207"/>
      <c r="EV1282" s="207"/>
      <c r="EW1282" s="207"/>
      <c r="EX1282" s="207"/>
      <c r="EY1282" s="207"/>
      <c r="EZ1282" s="207"/>
      <c r="FA1282" s="207"/>
      <c r="FB1282" s="207"/>
      <c r="FC1282" s="207"/>
      <c r="FD1282" s="207"/>
      <c r="FE1282" s="207"/>
      <c r="FF1282" s="207"/>
      <c r="FG1282" s="207"/>
      <c r="FH1282" s="207"/>
      <c r="FI1282" s="207"/>
      <c r="FJ1282" s="207"/>
      <c r="FK1282" s="207"/>
      <c r="FL1282" s="207"/>
      <c r="FM1282" s="207"/>
      <c r="FN1282" s="207"/>
      <c r="FO1282" s="207"/>
      <c r="FP1282" s="207"/>
      <c r="FQ1282" s="207"/>
      <c r="FR1282" s="207"/>
      <c r="FS1282" s="207"/>
      <c r="FT1282" s="207"/>
      <c r="FU1282" s="207"/>
      <c r="FV1282" s="207"/>
      <c r="FW1282" s="207"/>
      <c r="FX1282" s="207"/>
      <c r="FY1282" s="207"/>
      <c r="FZ1282" s="207"/>
      <c r="GA1282" s="207"/>
      <c r="GB1282" s="207"/>
      <c r="GC1282" s="207"/>
      <c r="GD1282" s="207"/>
      <c r="GE1282" s="207"/>
      <c r="GF1282" s="207"/>
      <c r="GG1282" s="207"/>
      <c r="GH1282" s="207"/>
      <c r="GI1282" s="207"/>
      <c r="GJ1282" s="207"/>
      <c r="GK1282" s="207"/>
      <c r="GL1282" s="207"/>
      <c r="GM1282" s="207"/>
      <c r="GN1282" s="207"/>
      <c r="GO1282" s="207"/>
      <c r="GP1282" s="207"/>
      <c r="GQ1282" s="207"/>
      <c r="GR1282" s="207"/>
      <c r="GS1282" s="207"/>
      <c r="GT1282" s="207"/>
      <c r="GU1282" s="207"/>
      <c r="GV1282" s="207"/>
      <c r="GW1282" s="207"/>
      <c r="GX1282" s="207"/>
      <c r="GY1282" s="207"/>
      <c r="GZ1282" s="207"/>
      <c r="HA1282" s="207"/>
      <c r="HB1282" s="207"/>
      <c r="HC1282" s="207"/>
      <c r="HD1282" s="207"/>
      <c r="HE1282" s="207"/>
      <c r="HF1282" s="207"/>
      <c r="HG1282" s="207"/>
      <c r="HH1282" s="207"/>
      <c r="HI1282" s="207"/>
      <c r="HJ1282" s="207"/>
      <c r="HK1282" s="207"/>
      <c r="HL1282" s="207"/>
      <c r="HM1282" s="207"/>
      <c r="HN1282" s="207"/>
      <c r="HO1282" s="207"/>
      <c r="HP1282" s="207"/>
      <c r="HQ1282" s="207"/>
      <c r="HR1282" s="207"/>
      <c r="HS1282" s="207"/>
      <c r="HT1282" s="207"/>
      <c r="HU1282" s="207"/>
      <c r="HV1282" s="207"/>
      <c r="HW1282" s="207"/>
      <c r="HX1282" s="207"/>
      <c r="HY1282" s="207"/>
      <c r="HZ1282" s="207"/>
    </row>
    <row r="1283" spans="1:234" s="209" customFormat="1" ht="15.75" customHeight="1">
      <c r="A1283" s="231" t="s">
        <v>1090</v>
      </c>
      <c r="B1283" s="226">
        <v>3805</v>
      </c>
      <c r="C1283" s="234">
        <v>972</v>
      </c>
      <c r="D1283" s="226">
        <f t="shared" si="22"/>
        <v>-2833</v>
      </c>
      <c r="E1283" s="227">
        <f>D1283/B1283*100</f>
        <v>-74.45466491458606</v>
      </c>
      <c r="F1283" s="207"/>
      <c r="G1283" s="207"/>
      <c r="H1283" s="207"/>
      <c r="I1283" s="207"/>
      <c r="J1283" s="207"/>
      <c r="K1283" s="207"/>
      <c r="L1283" s="207"/>
      <c r="M1283" s="207"/>
      <c r="N1283" s="207"/>
      <c r="O1283" s="207"/>
      <c r="P1283" s="207"/>
      <c r="Q1283" s="207"/>
      <c r="R1283" s="207"/>
      <c r="S1283" s="207"/>
      <c r="T1283" s="207"/>
      <c r="U1283" s="207"/>
      <c r="V1283" s="207"/>
      <c r="W1283" s="207"/>
      <c r="X1283" s="207"/>
      <c r="Y1283" s="207"/>
      <c r="Z1283" s="207"/>
      <c r="AA1283" s="207"/>
      <c r="AB1283" s="207"/>
      <c r="AC1283" s="207"/>
      <c r="AD1283" s="207"/>
      <c r="AE1283" s="207"/>
      <c r="AF1283" s="207"/>
      <c r="AG1283" s="207"/>
      <c r="AH1283" s="207"/>
      <c r="AI1283" s="207"/>
      <c r="AJ1283" s="207"/>
      <c r="AK1283" s="207"/>
      <c r="AL1283" s="207"/>
      <c r="AM1283" s="207"/>
      <c r="AN1283" s="207"/>
      <c r="AO1283" s="207"/>
      <c r="AP1283" s="207"/>
      <c r="AQ1283" s="207"/>
      <c r="AR1283" s="207"/>
      <c r="AS1283" s="207"/>
      <c r="AT1283" s="207"/>
      <c r="AU1283" s="207"/>
      <c r="AV1283" s="207"/>
      <c r="AW1283" s="207"/>
      <c r="AX1283" s="207"/>
      <c r="AY1283" s="207"/>
      <c r="AZ1283" s="207"/>
      <c r="BA1283" s="207"/>
      <c r="BB1283" s="207"/>
      <c r="BC1283" s="207"/>
      <c r="BD1283" s="207"/>
      <c r="BE1283" s="207"/>
      <c r="BF1283" s="207"/>
      <c r="BG1283" s="207"/>
      <c r="BH1283" s="207"/>
      <c r="BI1283" s="207"/>
      <c r="BJ1283" s="207"/>
      <c r="BK1283" s="207"/>
      <c r="BL1283" s="207"/>
      <c r="BM1283" s="207"/>
      <c r="BN1283" s="207"/>
      <c r="BO1283" s="207"/>
      <c r="BP1283" s="207"/>
      <c r="BQ1283" s="207"/>
      <c r="BR1283" s="207"/>
      <c r="BS1283" s="207"/>
      <c r="BT1283" s="207"/>
      <c r="BU1283" s="207"/>
      <c r="BV1283" s="207"/>
      <c r="BW1283" s="207"/>
      <c r="BX1283" s="207"/>
      <c r="BY1283" s="207"/>
      <c r="BZ1283" s="207"/>
      <c r="CA1283" s="207"/>
      <c r="CB1283" s="207"/>
      <c r="CC1283" s="207"/>
      <c r="CD1283" s="207"/>
      <c r="CE1283" s="207"/>
      <c r="CF1283" s="207"/>
      <c r="CG1283" s="207"/>
      <c r="CH1283" s="207"/>
      <c r="CI1283" s="207"/>
      <c r="CJ1283" s="207"/>
      <c r="CK1283" s="207"/>
      <c r="CL1283" s="207"/>
      <c r="CM1283" s="207"/>
      <c r="CN1283" s="207"/>
      <c r="CO1283" s="207"/>
      <c r="CP1283" s="207"/>
      <c r="CQ1283" s="207"/>
      <c r="CR1283" s="207"/>
      <c r="CS1283" s="207"/>
      <c r="CT1283" s="207"/>
      <c r="CU1283" s="207"/>
      <c r="CV1283" s="207"/>
      <c r="CW1283" s="207"/>
      <c r="CX1283" s="207"/>
      <c r="CY1283" s="207"/>
      <c r="CZ1283" s="207"/>
      <c r="DA1283" s="207"/>
      <c r="DB1283" s="207"/>
      <c r="DC1283" s="207"/>
      <c r="DD1283" s="207"/>
      <c r="DE1283" s="207"/>
      <c r="DF1283" s="207"/>
      <c r="DG1283" s="207"/>
      <c r="DH1283" s="207"/>
      <c r="DI1283" s="207"/>
      <c r="DJ1283" s="207"/>
      <c r="DK1283" s="207"/>
      <c r="DL1283" s="207"/>
      <c r="DM1283" s="207"/>
      <c r="DN1283" s="207"/>
      <c r="DO1283" s="207"/>
      <c r="DP1283" s="207"/>
      <c r="DQ1283" s="207"/>
      <c r="DR1283" s="207"/>
      <c r="DS1283" s="207"/>
      <c r="DT1283" s="207"/>
      <c r="DU1283" s="207"/>
      <c r="DV1283" s="207"/>
      <c r="DW1283" s="207"/>
      <c r="DX1283" s="207"/>
      <c r="DY1283" s="207"/>
      <c r="DZ1283" s="207"/>
      <c r="EA1283" s="207"/>
      <c r="EB1283" s="207"/>
      <c r="EC1283" s="207"/>
      <c r="ED1283" s="207"/>
      <c r="EE1283" s="207"/>
      <c r="EF1283" s="207"/>
      <c r="EG1283" s="207"/>
      <c r="EH1283" s="207"/>
      <c r="EI1283" s="207"/>
      <c r="EJ1283" s="207"/>
      <c r="EK1283" s="207"/>
      <c r="EL1283" s="207"/>
      <c r="EM1283" s="207"/>
      <c r="EN1283" s="207"/>
      <c r="EO1283" s="207"/>
      <c r="EP1283" s="207"/>
      <c r="EQ1283" s="207"/>
      <c r="ER1283" s="207"/>
      <c r="ES1283" s="207"/>
      <c r="ET1283" s="207"/>
      <c r="EU1283" s="207"/>
      <c r="EV1283" s="207"/>
      <c r="EW1283" s="207"/>
      <c r="EX1283" s="207"/>
      <c r="EY1283" s="207"/>
      <c r="EZ1283" s="207"/>
      <c r="FA1283" s="207"/>
      <c r="FB1283" s="207"/>
      <c r="FC1283" s="207"/>
      <c r="FD1283" s="207"/>
      <c r="FE1283" s="207"/>
      <c r="FF1283" s="207"/>
      <c r="FG1283" s="207"/>
      <c r="FH1283" s="207"/>
      <c r="FI1283" s="207"/>
      <c r="FJ1283" s="207"/>
      <c r="FK1283" s="207"/>
      <c r="FL1283" s="207"/>
      <c r="FM1283" s="207"/>
      <c r="FN1283" s="207"/>
      <c r="FO1283" s="207"/>
      <c r="FP1283" s="207"/>
      <c r="FQ1283" s="207"/>
      <c r="FR1283" s="207"/>
      <c r="FS1283" s="207"/>
      <c r="FT1283" s="207"/>
      <c r="FU1283" s="207"/>
      <c r="FV1283" s="207"/>
      <c r="FW1283" s="207"/>
      <c r="FX1283" s="207"/>
      <c r="FY1283" s="207"/>
      <c r="FZ1283" s="207"/>
      <c r="GA1283" s="207"/>
      <c r="GB1283" s="207"/>
      <c r="GC1283" s="207"/>
      <c r="GD1283" s="207"/>
      <c r="GE1283" s="207"/>
      <c r="GF1283" s="207"/>
      <c r="GG1283" s="207"/>
      <c r="GH1283" s="207"/>
      <c r="GI1283" s="207"/>
      <c r="GJ1283" s="207"/>
      <c r="GK1283" s="207"/>
      <c r="GL1283" s="207"/>
      <c r="GM1283" s="207"/>
      <c r="GN1283" s="207"/>
      <c r="GO1283" s="207"/>
      <c r="GP1283" s="207"/>
      <c r="GQ1283" s="207"/>
      <c r="GR1283" s="207"/>
      <c r="GS1283" s="207"/>
      <c r="GT1283" s="207"/>
      <c r="GU1283" s="207"/>
      <c r="GV1283" s="207"/>
      <c r="GW1283" s="207"/>
      <c r="GX1283" s="207"/>
      <c r="GY1283" s="207"/>
      <c r="GZ1283" s="207"/>
      <c r="HA1283" s="207"/>
      <c r="HB1283" s="207"/>
      <c r="HC1283" s="207"/>
      <c r="HD1283" s="207"/>
      <c r="HE1283" s="207"/>
      <c r="HF1283" s="207"/>
      <c r="HG1283" s="207"/>
      <c r="HH1283" s="207"/>
      <c r="HI1283" s="207"/>
      <c r="HJ1283" s="207"/>
      <c r="HK1283" s="207"/>
      <c r="HL1283" s="207"/>
      <c r="HM1283" s="207"/>
      <c r="HN1283" s="207"/>
      <c r="HO1283" s="207"/>
      <c r="HP1283" s="207"/>
      <c r="HQ1283" s="207"/>
      <c r="HR1283" s="207"/>
      <c r="HS1283" s="207"/>
      <c r="HT1283" s="207"/>
      <c r="HU1283" s="207"/>
      <c r="HV1283" s="207"/>
      <c r="HW1283" s="207"/>
      <c r="HX1283" s="207"/>
      <c r="HY1283" s="207"/>
      <c r="HZ1283" s="207"/>
    </row>
    <row r="1284" spans="1:234" s="209" customFormat="1" ht="15.75" customHeight="1">
      <c r="A1284" s="236" t="s">
        <v>1091</v>
      </c>
      <c r="B1284" s="226"/>
      <c r="C1284" s="234">
        <v>0</v>
      </c>
      <c r="D1284" s="226">
        <f t="shared" si="22"/>
        <v>0</v>
      </c>
      <c r="E1284" s="22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7"/>
      <c r="P1284" s="207"/>
      <c r="Q1284" s="207"/>
      <c r="R1284" s="207"/>
      <c r="S1284" s="207"/>
      <c r="T1284" s="207"/>
      <c r="U1284" s="207"/>
      <c r="V1284" s="207"/>
      <c r="W1284" s="207"/>
      <c r="X1284" s="207"/>
      <c r="Y1284" s="207"/>
      <c r="Z1284" s="207"/>
      <c r="AA1284" s="207"/>
      <c r="AB1284" s="207"/>
      <c r="AC1284" s="207"/>
      <c r="AD1284" s="207"/>
      <c r="AE1284" s="207"/>
      <c r="AF1284" s="207"/>
      <c r="AG1284" s="207"/>
      <c r="AH1284" s="207"/>
      <c r="AI1284" s="207"/>
      <c r="AJ1284" s="207"/>
      <c r="AK1284" s="207"/>
      <c r="AL1284" s="207"/>
      <c r="AM1284" s="207"/>
      <c r="AN1284" s="207"/>
      <c r="AO1284" s="207"/>
      <c r="AP1284" s="207"/>
      <c r="AQ1284" s="207"/>
      <c r="AR1284" s="207"/>
      <c r="AS1284" s="207"/>
      <c r="AT1284" s="207"/>
      <c r="AU1284" s="207"/>
      <c r="AV1284" s="207"/>
      <c r="AW1284" s="207"/>
      <c r="AX1284" s="207"/>
      <c r="AY1284" s="207"/>
      <c r="AZ1284" s="207"/>
      <c r="BA1284" s="207"/>
      <c r="BB1284" s="207"/>
      <c r="BC1284" s="207"/>
      <c r="BD1284" s="207"/>
      <c r="BE1284" s="207"/>
      <c r="BF1284" s="207"/>
      <c r="BG1284" s="207"/>
      <c r="BH1284" s="207"/>
      <c r="BI1284" s="207"/>
      <c r="BJ1284" s="207"/>
      <c r="BK1284" s="207"/>
      <c r="BL1284" s="207"/>
      <c r="BM1284" s="207"/>
      <c r="BN1284" s="207"/>
      <c r="BO1284" s="207"/>
      <c r="BP1284" s="207"/>
      <c r="BQ1284" s="207"/>
      <c r="BR1284" s="207"/>
      <c r="BS1284" s="207"/>
      <c r="BT1284" s="207"/>
      <c r="BU1284" s="207"/>
      <c r="BV1284" s="207"/>
      <c r="BW1284" s="207"/>
      <c r="BX1284" s="207"/>
      <c r="BY1284" s="207"/>
      <c r="BZ1284" s="207"/>
      <c r="CA1284" s="207"/>
      <c r="CB1284" s="207"/>
      <c r="CC1284" s="207"/>
      <c r="CD1284" s="207"/>
      <c r="CE1284" s="207"/>
      <c r="CF1284" s="207"/>
      <c r="CG1284" s="207"/>
      <c r="CH1284" s="207"/>
      <c r="CI1284" s="207"/>
      <c r="CJ1284" s="207"/>
      <c r="CK1284" s="207"/>
      <c r="CL1284" s="207"/>
      <c r="CM1284" s="207"/>
      <c r="CN1284" s="207"/>
      <c r="CO1284" s="207"/>
      <c r="CP1284" s="207"/>
      <c r="CQ1284" s="207"/>
      <c r="CR1284" s="207"/>
      <c r="CS1284" s="207"/>
      <c r="CT1284" s="207"/>
      <c r="CU1284" s="207"/>
      <c r="CV1284" s="207"/>
      <c r="CW1284" s="207"/>
      <c r="CX1284" s="207"/>
      <c r="CY1284" s="207"/>
      <c r="CZ1284" s="207"/>
      <c r="DA1284" s="207"/>
      <c r="DB1284" s="207"/>
      <c r="DC1284" s="207"/>
      <c r="DD1284" s="207"/>
      <c r="DE1284" s="207"/>
      <c r="DF1284" s="207"/>
      <c r="DG1284" s="207"/>
      <c r="DH1284" s="207"/>
      <c r="DI1284" s="207"/>
      <c r="DJ1284" s="207"/>
      <c r="DK1284" s="207"/>
      <c r="DL1284" s="207"/>
      <c r="DM1284" s="207"/>
      <c r="DN1284" s="207"/>
      <c r="DO1284" s="207"/>
      <c r="DP1284" s="207"/>
      <c r="DQ1284" s="207"/>
      <c r="DR1284" s="207"/>
      <c r="DS1284" s="207"/>
      <c r="DT1284" s="207"/>
      <c r="DU1284" s="207"/>
      <c r="DV1284" s="207"/>
      <c r="DW1284" s="207"/>
      <c r="DX1284" s="207"/>
      <c r="DY1284" s="207"/>
      <c r="DZ1284" s="207"/>
      <c r="EA1284" s="207"/>
      <c r="EB1284" s="207"/>
      <c r="EC1284" s="207"/>
      <c r="ED1284" s="207"/>
      <c r="EE1284" s="207"/>
      <c r="EF1284" s="207"/>
      <c r="EG1284" s="207"/>
      <c r="EH1284" s="207"/>
      <c r="EI1284" s="207"/>
      <c r="EJ1284" s="207"/>
      <c r="EK1284" s="207"/>
      <c r="EL1284" s="207"/>
      <c r="EM1284" s="207"/>
      <c r="EN1284" s="207"/>
      <c r="EO1284" s="207"/>
      <c r="EP1284" s="207"/>
      <c r="EQ1284" s="207"/>
      <c r="ER1284" s="207"/>
      <c r="ES1284" s="207"/>
      <c r="ET1284" s="207"/>
      <c r="EU1284" s="207"/>
      <c r="EV1284" s="207"/>
      <c r="EW1284" s="207"/>
      <c r="EX1284" s="207"/>
      <c r="EY1284" s="207"/>
      <c r="EZ1284" s="207"/>
      <c r="FA1284" s="207"/>
      <c r="FB1284" s="207"/>
      <c r="FC1284" s="207"/>
      <c r="FD1284" s="207"/>
      <c r="FE1284" s="207"/>
      <c r="FF1284" s="207"/>
      <c r="FG1284" s="207"/>
      <c r="FH1284" s="207"/>
      <c r="FI1284" s="207"/>
      <c r="FJ1284" s="207"/>
      <c r="FK1284" s="207"/>
      <c r="FL1284" s="207"/>
      <c r="FM1284" s="207"/>
      <c r="FN1284" s="207"/>
      <c r="FO1284" s="207"/>
      <c r="FP1284" s="207"/>
      <c r="FQ1284" s="207"/>
      <c r="FR1284" s="207"/>
      <c r="FS1284" s="207"/>
      <c r="FT1284" s="207"/>
      <c r="FU1284" s="207"/>
      <c r="FV1284" s="207"/>
      <c r="FW1284" s="207"/>
      <c r="FX1284" s="207"/>
      <c r="FY1284" s="207"/>
      <c r="FZ1284" s="207"/>
      <c r="GA1284" s="207"/>
      <c r="GB1284" s="207"/>
      <c r="GC1284" s="207"/>
      <c r="GD1284" s="207"/>
      <c r="GE1284" s="207"/>
      <c r="GF1284" s="207"/>
      <c r="GG1284" s="207"/>
      <c r="GH1284" s="207"/>
      <c r="GI1284" s="207"/>
      <c r="GJ1284" s="207"/>
      <c r="GK1284" s="207"/>
      <c r="GL1284" s="207"/>
      <c r="GM1284" s="207"/>
      <c r="GN1284" s="207"/>
      <c r="GO1284" s="207"/>
      <c r="GP1284" s="207"/>
      <c r="GQ1284" s="207"/>
      <c r="GR1284" s="207"/>
      <c r="GS1284" s="207"/>
      <c r="GT1284" s="207"/>
      <c r="GU1284" s="207"/>
      <c r="GV1284" s="207"/>
      <c r="GW1284" s="207"/>
      <c r="GX1284" s="207"/>
      <c r="GY1284" s="207"/>
      <c r="GZ1284" s="207"/>
      <c r="HA1284" s="207"/>
      <c r="HB1284" s="207"/>
      <c r="HC1284" s="207"/>
      <c r="HD1284" s="207"/>
      <c r="HE1284" s="207"/>
      <c r="HF1284" s="207"/>
      <c r="HG1284" s="207"/>
      <c r="HH1284" s="207"/>
      <c r="HI1284" s="207"/>
      <c r="HJ1284" s="207"/>
      <c r="HK1284" s="207"/>
      <c r="HL1284" s="207"/>
      <c r="HM1284" s="207"/>
      <c r="HN1284" s="207"/>
      <c r="HO1284" s="207"/>
      <c r="HP1284" s="207"/>
      <c r="HQ1284" s="207"/>
      <c r="HR1284" s="207"/>
      <c r="HS1284" s="207"/>
      <c r="HT1284" s="207"/>
      <c r="HU1284" s="207"/>
      <c r="HV1284" s="207"/>
      <c r="HW1284" s="207"/>
      <c r="HX1284" s="207"/>
      <c r="HY1284" s="207"/>
      <c r="HZ1284" s="207"/>
    </row>
    <row r="1285" spans="1:234" s="209" customFormat="1" ht="15.75" customHeight="1">
      <c r="A1285" s="236" t="s">
        <v>1092</v>
      </c>
      <c r="B1285" s="226">
        <f>B1286+B1287</f>
        <v>1751</v>
      </c>
      <c r="C1285" s="226">
        <f>C1286+C1287</f>
        <v>1088</v>
      </c>
      <c r="D1285" s="226">
        <f aca="true" t="shared" si="23" ref="D1285:D1290">C1285-B1285</f>
        <v>-663</v>
      </c>
      <c r="E1285" s="227">
        <f>D1285/B1285*100</f>
        <v>-37.86407766990291</v>
      </c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7"/>
      <c r="P1285" s="207"/>
      <c r="Q1285" s="207"/>
      <c r="R1285" s="207"/>
      <c r="S1285" s="207"/>
      <c r="T1285" s="207"/>
      <c r="U1285" s="207"/>
      <c r="V1285" s="207"/>
      <c r="W1285" s="207"/>
      <c r="X1285" s="207"/>
      <c r="Y1285" s="207"/>
      <c r="Z1285" s="207"/>
      <c r="AA1285" s="207"/>
      <c r="AB1285" s="207"/>
      <c r="AC1285" s="207"/>
      <c r="AD1285" s="207"/>
      <c r="AE1285" s="207"/>
      <c r="AF1285" s="207"/>
      <c r="AG1285" s="207"/>
      <c r="AH1285" s="207"/>
      <c r="AI1285" s="207"/>
      <c r="AJ1285" s="207"/>
      <c r="AK1285" s="207"/>
      <c r="AL1285" s="207"/>
      <c r="AM1285" s="207"/>
      <c r="AN1285" s="207"/>
      <c r="AO1285" s="207"/>
      <c r="AP1285" s="207"/>
      <c r="AQ1285" s="207"/>
      <c r="AR1285" s="207"/>
      <c r="AS1285" s="207"/>
      <c r="AT1285" s="207"/>
      <c r="AU1285" s="207"/>
      <c r="AV1285" s="207"/>
      <c r="AW1285" s="207"/>
      <c r="AX1285" s="207"/>
      <c r="AY1285" s="207"/>
      <c r="AZ1285" s="207"/>
      <c r="BA1285" s="207"/>
      <c r="BB1285" s="207"/>
      <c r="BC1285" s="207"/>
      <c r="BD1285" s="207"/>
      <c r="BE1285" s="207"/>
      <c r="BF1285" s="207"/>
      <c r="BG1285" s="207"/>
      <c r="BH1285" s="207"/>
      <c r="BI1285" s="207"/>
      <c r="BJ1285" s="207"/>
      <c r="BK1285" s="207"/>
      <c r="BL1285" s="207"/>
      <c r="BM1285" s="207"/>
      <c r="BN1285" s="207"/>
      <c r="BO1285" s="207"/>
      <c r="BP1285" s="207"/>
      <c r="BQ1285" s="207"/>
      <c r="BR1285" s="207"/>
      <c r="BS1285" s="207"/>
      <c r="BT1285" s="207"/>
      <c r="BU1285" s="207"/>
      <c r="BV1285" s="207"/>
      <c r="BW1285" s="207"/>
      <c r="BX1285" s="207"/>
      <c r="BY1285" s="207"/>
      <c r="BZ1285" s="207"/>
      <c r="CA1285" s="207"/>
      <c r="CB1285" s="207"/>
      <c r="CC1285" s="207"/>
      <c r="CD1285" s="207"/>
      <c r="CE1285" s="207"/>
      <c r="CF1285" s="207"/>
      <c r="CG1285" s="207"/>
      <c r="CH1285" s="207"/>
      <c r="CI1285" s="207"/>
      <c r="CJ1285" s="207"/>
      <c r="CK1285" s="207"/>
      <c r="CL1285" s="207"/>
      <c r="CM1285" s="207"/>
      <c r="CN1285" s="207"/>
      <c r="CO1285" s="207"/>
      <c r="CP1285" s="207"/>
      <c r="CQ1285" s="207"/>
      <c r="CR1285" s="207"/>
      <c r="CS1285" s="207"/>
      <c r="CT1285" s="207"/>
      <c r="CU1285" s="207"/>
      <c r="CV1285" s="207"/>
      <c r="CW1285" s="207"/>
      <c r="CX1285" s="207"/>
      <c r="CY1285" s="207"/>
      <c r="CZ1285" s="207"/>
      <c r="DA1285" s="207"/>
      <c r="DB1285" s="207"/>
      <c r="DC1285" s="207"/>
      <c r="DD1285" s="207"/>
      <c r="DE1285" s="207"/>
      <c r="DF1285" s="207"/>
      <c r="DG1285" s="207"/>
      <c r="DH1285" s="207"/>
      <c r="DI1285" s="207"/>
      <c r="DJ1285" s="207"/>
      <c r="DK1285" s="207"/>
      <c r="DL1285" s="207"/>
      <c r="DM1285" s="207"/>
      <c r="DN1285" s="207"/>
      <c r="DO1285" s="207"/>
      <c r="DP1285" s="207"/>
      <c r="DQ1285" s="207"/>
      <c r="DR1285" s="207"/>
      <c r="DS1285" s="207"/>
      <c r="DT1285" s="207"/>
      <c r="DU1285" s="207"/>
      <c r="DV1285" s="207"/>
      <c r="DW1285" s="207"/>
      <c r="DX1285" s="207"/>
      <c r="DY1285" s="207"/>
      <c r="DZ1285" s="207"/>
      <c r="EA1285" s="207"/>
      <c r="EB1285" s="207"/>
      <c r="EC1285" s="207"/>
      <c r="ED1285" s="207"/>
      <c r="EE1285" s="207"/>
      <c r="EF1285" s="207"/>
      <c r="EG1285" s="207"/>
      <c r="EH1285" s="207"/>
      <c r="EI1285" s="207"/>
      <c r="EJ1285" s="207"/>
      <c r="EK1285" s="207"/>
      <c r="EL1285" s="207"/>
      <c r="EM1285" s="207"/>
      <c r="EN1285" s="207"/>
      <c r="EO1285" s="207"/>
      <c r="EP1285" s="207"/>
      <c r="EQ1285" s="207"/>
      <c r="ER1285" s="207"/>
      <c r="ES1285" s="207"/>
      <c r="ET1285" s="207"/>
      <c r="EU1285" s="207"/>
      <c r="EV1285" s="207"/>
      <c r="EW1285" s="207"/>
      <c r="EX1285" s="207"/>
      <c r="EY1285" s="207"/>
      <c r="EZ1285" s="207"/>
      <c r="FA1285" s="207"/>
      <c r="FB1285" s="207"/>
      <c r="FC1285" s="207"/>
      <c r="FD1285" s="207"/>
      <c r="FE1285" s="207"/>
      <c r="FF1285" s="207"/>
      <c r="FG1285" s="207"/>
      <c r="FH1285" s="207"/>
      <c r="FI1285" s="207"/>
      <c r="FJ1285" s="207"/>
      <c r="FK1285" s="207"/>
      <c r="FL1285" s="207"/>
      <c r="FM1285" s="207"/>
      <c r="FN1285" s="207"/>
      <c r="FO1285" s="207"/>
      <c r="FP1285" s="207"/>
      <c r="FQ1285" s="207"/>
      <c r="FR1285" s="207"/>
      <c r="FS1285" s="207"/>
      <c r="FT1285" s="207"/>
      <c r="FU1285" s="207"/>
      <c r="FV1285" s="207"/>
      <c r="FW1285" s="207"/>
      <c r="FX1285" s="207"/>
      <c r="FY1285" s="207"/>
      <c r="FZ1285" s="207"/>
      <c r="GA1285" s="207"/>
      <c r="GB1285" s="207"/>
      <c r="GC1285" s="207"/>
      <c r="GD1285" s="207"/>
      <c r="GE1285" s="207"/>
      <c r="GF1285" s="207"/>
      <c r="GG1285" s="207"/>
      <c r="GH1285" s="207"/>
      <c r="GI1285" s="207"/>
      <c r="GJ1285" s="207"/>
      <c r="GK1285" s="207"/>
      <c r="GL1285" s="207"/>
      <c r="GM1285" s="207"/>
      <c r="GN1285" s="207"/>
      <c r="GO1285" s="207"/>
      <c r="GP1285" s="207"/>
      <c r="GQ1285" s="207"/>
      <c r="GR1285" s="207"/>
      <c r="GS1285" s="207"/>
      <c r="GT1285" s="207"/>
      <c r="GU1285" s="207"/>
      <c r="GV1285" s="207"/>
      <c r="GW1285" s="207"/>
      <c r="GX1285" s="207"/>
      <c r="GY1285" s="207"/>
      <c r="GZ1285" s="207"/>
      <c r="HA1285" s="207"/>
      <c r="HB1285" s="207"/>
      <c r="HC1285" s="207"/>
      <c r="HD1285" s="207"/>
      <c r="HE1285" s="207"/>
      <c r="HF1285" s="207"/>
      <c r="HG1285" s="207"/>
      <c r="HH1285" s="207"/>
      <c r="HI1285" s="207"/>
      <c r="HJ1285" s="207"/>
      <c r="HK1285" s="207"/>
      <c r="HL1285" s="207"/>
      <c r="HM1285" s="207"/>
      <c r="HN1285" s="207"/>
      <c r="HO1285" s="207"/>
      <c r="HP1285" s="207"/>
      <c r="HQ1285" s="207"/>
      <c r="HR1285" s="207"/>
      <c r="HS1285" s="207"/>
      <c r="HT1285" s="207"/>
      <c r="HU1285" s="207"/>
      <c r="HV1285" s="207"/>
      <c r="HW1285" s="207"/>
      <c r="HX1285" s="207"/>
      <c r="HY1285" s="207"/>
      <c r="HZ1285" s="207"/>
    </row>
    <row r="1286" spans="1:5" ht="15.75" customHeight="1">
      <c r="A1286" s="237" t="s">
        <v>1093</v>
      </c>
      <c r="B1286" s="229"/>
      <c r="C1286" s="234">
        <v>0</v>
      </c>
      <c r="D1286" s="226">
        <f t="shared" si="23"/>
        <v>0</v>
      </c>
      <c r="E1286" s="227"/>
    </row>
    <row r="1287" spans="1:5" ht="15.75" customHeight="1">
      <c r="A1287" s="237" t="s">
        <v>1094</v>
      </c>
      <c r="B1287" s="229">
        <v>1751</v>
      </c>
      <c r="C1287" s="234">
        <v>1088</v>
      </c>
      <c r="D1287" s="226">
        <f t="shared" si="23"/>
        <v>-663</v>
      </c>
      <c r="E1287" s="227">
        <f>D1287/B1287*100</f>
        <v>-37.86407766990291</v>
      </c>
    </row>
    <row r="1288" spans="1:5" ht="15.75" customHeight="1">
      <c r="A1288" s="238"/>
      <c r="B1288" s="229"/>
      <c r="C1288" s="234">
        <v>0</v>
      </c>
      <c r="D1288" s="226">
        <f t="shared" si="23"/>
        <v>0</v>
      </c>
      <c r="E1288" s="227"/>
    </row>
    <row r="1289" spans="1:234" ht="15.75" customHeight="1">
      <c r="A1289" s="238"/>
      <c r="B1289" s="229"/>
      <c r="C1289" s="234">
        <v>0</v>
      </c>
      <c r="D1289" s="226">
        <f t="shared" si="23"/>
        <v>0</v>
      </c>
      <c r="E1289" s="227"/>
      <c r="HY1289" s="214"/>
      <c r="HZ1289" s="214"/>
    </row>
    <row r="1290" spans="1:232" s="209" customFormat="1" ht="15.75" customHeight="1">
      <c r="A1290" s="239" t="s">
        <v>1095</v>
      </c>
      <c r="B1290" s="226">
        <f>B5+B258+B261+B262+B381+B435+B491+B540+B656+B727+B799+B819+B950+B1014+B1088+B1115+B1130+B1131+B1210+B1228+B1281+B1282+B1283+B1284+B1285</f>
        <v>84207</v>
      </c>
      <c r="C1290" s="226">
        <f>C5+C261+C262+C381+C435+C491+C540+C656+C727+C799+C819+C950+C1014+C1088+C1131+C1210+C1281+C1282+C1283+C1285</f>
        <v>75788</v>
      </c>
      <c r="D1290" s="226">
        <f t="shared" si="23"/>
        <v>-8419</v>
      </c>
      <c r="E1290" s="227">
        <f>D1290/B1290*100</f>
        <v>-9.997981165461303</v>
      </c>
      <c r="F1290" s="207"/>
      <c r="G1290" s="207"/>
      <c r="H1290" s="207"/>
      <c r="I1290" s="207"/>
      <c r="J1290" s="207"/>
      <c r="K1290" s="207"/>
      <c r="L1290" s="207"/>
      <c r="M1290" s="207"/>
      <c r="N1290" s="207"/>
      <c r="O1290" s="207"/>
      <c r="P1290" s="207"/>
      <c r="Q1290" s="207"/>
      <c r="R1290" s="207"/>
      <c r="S1290" s="207"/>
      <c r="T1290" s="207"/>
      <c r="U1290" s="207"/>
      <c r="V1290" s="207"/>
      <c r="W1290" s="207"/>
      <c r="X1290" s="207"/>
      <c r="Y1290" s="207"/>
      <c r="Z1290" s="207"/>
      <c r="AA1290" s="207"/>
      <c r="AB1290" s="207"/>
      <c r="AC1290" s="207"/>
      <c r="AD1290" s="207"/>
      <c r="AE1290" s="207"/>
      <c r="AF1290" s="207"/>
      <c r="AG1290" s="207"/>
      <c r="AH1290" s="207"/>
      <c r="AI1290" s="207"/>
      <c r="AJ1290" s="207"/>
      <c r="AK1290" s="207"/>
      <c r="AL1290" s="207"/>
      <c r="AM1290" s="207"/>
      <c r="AN1290" s="207"/>
      <c r="AO1290" s="207"/>
      <c r="AP1290" s="207"/>
      <c r="AQ1290" s="207"/>
      <c r="AR1290" s="207"/>
      <c r="AS1290" s="207"/>
      <c r="AT1290" s="207"/>
      <c r="AU1290" s="207"/>
      <c r="AV1290" s="207"/>
      <c r="AW1290" s="207"/>
      <c r="AX1290" s="207"/>
      <c r="AY1290" s="207"/>
      <c r="AZ1290" s="207"/>
      <c r="BA1290" s="207"/>
      <c r="BB1290" s="207"/>
      <c r="BC1290" s="207"/>
      <c r="BD1290" s="207"/>
      <c r="BE1290" s="207"/>
      <c r="BF1290" s="207"/>
      <c r="BG1290" s="207"/>
      <c r="BH1290" s="207"/>
      <c r="BI1290" s="207"/>
      <c r="BJ1290" s="207"/>
      <c r="BK1290" s="207"/>
      <c r="BL1290" s="207"/>
      <c r="BM1290" s="207"/>
      <c r="BN1290" s="207"/>
      <c r="BO1290" s="207"/>
      <c r="BP1290" s="207"/>
      <c r="BQ1290" s="207"/>
      <c r="BR1290" s="207"/>
      <c r="BS1290" s="207"/>
      <c r="BT1290" s="207"/>
      <c r="BU1290" s="207"/>
      <c r="BV1290" s="207"/>
      <c r="BW1290" s="207"/>
      <c r="BX1290" s="207"/>
      <c r="BY1290" s="207"/>
      <c r="BZ1290" s="207"/>
      <c r="CA1290" s="207"/>
      <c r="CB1290" s="207"/>
      <c r="CC1290" s="207"/>
      <c r="CD1290" s="207"/>
      <c r="CE1290" s="207"/>
      <c r="CF1290" s="207"/>
      <c r="CG1290" s="207"/>
      <c r="CH1290" s="207"/>
      <c r="CI1290" s="207"/>
      <c r="CJ1290" s="207"/>
      <c r="CK1290" s="207"/>
      <c r="CL1290" s="207"/>
      <c r="CM1290" s="207"/>
      <c r="CN1290" s="207"/>
      <c r="CO1290" s="207"/>
      <c r="CP1290" s="207"/>
      <c r="CQ1290" s="207"/>
      <c r="CR1290" s="207"/>
      <c r="CS1290" s="207"/>
      <c r="CT1290" s="207"/>
      <c r="CU1290" s="207"/>
      <c r="CV1290" s="207"/>
      <c r="CW1290" s="207"/>
      <c r="CX1290" s="207"/>
      <c r="CY1290" s="207"/>
      <c r="CZ1290" s="207"/>
      <c r="DA1290" s="207"/>
      <c r="DB1290" s="207"/>
      <c r="DC1290" s="207"/>
      <c r="DD1290" s="207"/>
      <c r="DE1290" s="207"/>
      <c r="DF1290" s="207"/>
      <c r="DG1290" s="207"/>
      <c r="DH1290" s="207"/>
      <c r="DI1290" s="207"/>
      <c r="DJ1290" s="207"/>
      <c r="DK1290" s="207"/>
      <c r="DL1290" s="207"/>
      <c r="DM1290" s="207"/>
      <c r="DN1290" s="207"/>
      <c r="DO1290" s="207"/>
      <c r="DP1290" s="207"/>
      <c r="DQ1290" s="207"/>
      <c r="DR1290" s="207"/>
      <c r="DS1290" s="207"/>
      <c r="DT1290" s="207"/>
      <c r="DU1290" s="207"/>
      <c r="DV1290" s="207"/>
      <c r="DW1290" s="207"/>
      <c r="DX1290" s="207"/>
      <c r="DY1290" s="207"/>
      <c r="DZ1290" s="207"/>
      <c r="EA1290" s="207"/>
      <c r="EB1290" s="207"/>
      <c r="EC1290" s="207"/>
      <c r="ED1290" s="207"/>
      <c r="EE1290" s="207"/>
      <c r="EF1290" s="207"/>
      <c r="EG1290" s="207"/>
      <c r="EH1290" s="207"/>
      <c r="EI1290" s="207"/>
      <c r="EJ1290" s="207"/>
      <c r="EK1290" s="207"/>
      <c r="EL1290" s="207"/>
      <c r="EM1290" s="207"/>
      <c r="EN1290" s="207"/>
      <c r="EO1290" s="207"/>
      <c r="EP1290" s="207"/>
      <c r="EQ1290" s="207"/>
      <c r="ER1290" s="207"/>
      <c r="ES1290" s="207"/>
      <c r="ET1290" s="207"/>
      <c r="EU1290" s="207"/>
      <c r="EV1290" s="207"/>
      <c r="EW1290" s="207"/>
      <c r="EX1290" s="207"/>
      <c r="EY1290" s="207"/>
      <c r="EZ1290" s="207"/>
      <c r="FA1290" s="207"/>
      <c r="FB1290" s="207"/>
      <c r="FC1290" s="207"/>
      <c r="FD1290" s="207"/>
      <c r="FE1290" s="207"/>
      <c r="FF1290" s="207"/>
      <c r="FG1290" s="207"/>
      <c r="FH1290" s="207"/>
      <c r="FI1290" s="207"/>
      <c r="FJ1290" s="207"/>
      <c r="FK1290" s="207"/>
      <c r="FL1290" s="207"/>
      <c r="FM1290" s="207"/>
      <c r="FN1290" s="207"/>
      <c r="FO1290" s="207"/>
      <c r="FP1290" s="207"/>
      <c r="FQ1290" s="207"/>
      <c r="FR1290" s="207"/>
      <c r="FS1290" s="207"/>
      <c r="FT1290" s="207"/>
      <c r="FU1290" s="207"/>
      <c r="FV1290" s="207"/>
      <c r="FW1290" s="207"/>
      <c r="FX1290" s="207"/>
      <c r="FY1290" s="207"/>
      <c r="FZ1290" s="207"/>
      <c r="GA1290" s="207"/>
      <c r="GB1290" s="207"/>
      <c r="GC1290" s="207"/>
      <c r="GD1290" s="207"/>
      <c r="GE1290" s="207"/>
      <c r="GF1290" s="207"/>
      <c r="GG1290" s="207"/>
      <c r="GH1290" s="207"/>
      <c r="GI1290" s="207"/>
      <c r="GJ1290" s="207"/>
      <c r="GK1290" s="207"/>
      <c r="GL1290" s="207"/>
      <c r="GM1290" s="207"/>
      <c r="GN1290" s="207"/>
      <c r="GO1290" s="207"/>
      <c r="GP1290" s="207"/>
      <c r="GQ1290" s="207"/>
      <c r="GR1290" s="207"/>
      <c r="GS1290" s="207"/>
      <c r="GT1290" s="207"/>
      <c r="GU1290" s="207"/>
      <c r="GV1290" s="207"/>
      <c r="GW1290" s="207"/>
      <c r="GX1290" s="207"/>
      <c r="GY1290" s="207"/>
      <c r="GZ1290" s="207"/>
      <c r="HA1290" s="207"/>
      <c r="HB1290" s="207"/>
      <c r="HC1290" s="207"/>
      <c r="HD1290" s="207"/>
      <c r="HE1290" s="207"/>
      <c r="HF1290" s="207"/>
      <c r="HG1290" s="207"/>
      <c r="HH1290" s="207"/>
      <c r="HI1290" s="207"/>
      <c r="HJ1290" s="207"/>
      <c r="HK1290" s="207"/>
      <c r="HL1290" s="207"/>
      <c r="HM1290" s="207"/>
      <c r="HN1290" s="207"/>
      <c r="HO1290" s="207"/>
      <c r="HP1290" s="207"/>
      <c r="HQ1290" s="207"/>
      <c r="HR1290" s="207"/>
      <c r="HS1290" s="207"/>
      <c r="HT1290" s="207"/>
      <c r="HU1290" s="207"/>
      <c r="HV1290" s="207"/>
      <c r="HW1290" s="207"/>
      <c r="HX1290" s="207"/>
    </row>
    <row r="1291" spans="1:234" ht="15.75" customHeight="1">
      <c r="A1291" s="240"/>
      <c r="B1291" s="241"/>
      <c r="C1291" s="241">
        <v>0</v>
      </c>
      <c r="D1291" s="241"/>
      <c r="HW1291" s="214"/>
      <c r="HX1291" s="214"/>
      <c r="HY1291" s="214"/>
      <c r="HZ1291" s="214"/>
    </row>
    <row r="1292" spans="1:234" ht="15.75" customHeight="1">
      <c r="A1292" s="240"/>
      <c r="B1292" s="241"/>
      <c r="C1292" s="241">
        <v>0</v>
      </c>
      <c r="D1292" s="241"/>
      <c r="HW1292" s="214"/>
      <c r="HX1292" s="214"/>
      <c r="HY1292" s="214"/>
      <c r="HZ1292" s="214"/>
    </row>
    <row r="1293" spans="1:234" ht="15.75" customHeight="1">
      <c r="A1293" s="240"/>
      <c r="B1293" s="241"/>
      <c r="C1293" s="241">
        <v>0</v>
      </c>
      <c r="D1293" s="241"/>
      <c r="HW1293" s="214"/>
      <c r="HX1293" s="214"/>
      <c r="HY1293" s="214"/>
      <c r="HZ1293" s="214"/>
    </row>
    <row r="1294" spans="1:234" ht="15.75" customHeight="1">
      <c r="A1294" s="240"/>
      <c r="B1294" s="241"/>
      <c r="C1294" s="241">
        <v>0</v>
      </c>
      <c r="D1294" s="241"/>
      <c r="HW1294" s="214"/>
      <c r="HX1294" s="214"/>
      <c r="HY1294" s="214"/>
      <c r="HZ1294" s="214"/>
    </row>
    <row r="1295" spans="1:234" ht="15.75" customHeight="1">
      <c r="A1295" s="240"/>
      <c r="B1295" s="241"/>
      <c r="C1295" s="241">
        <v>0</v>
      </c>
      <c r="D1295" s="241"/>
      <c r="HW1295" s="214"/>
      <c r="HX1295" s="214"/>
      <c r="HY1295" s="214"/>
      <c r="HZ1295" s="214"/>
    </row>
    <row r="1296" spans="1:234" ht="15.75" customHeight="1">
      <c r="A1296" s="240"/>
      <c r="B1296" s="241"/>
      <c r="C1296" s="241">
        <v>0</v>
      </c>
      <c r="D1296" s="241"/>
      <c r="HW1296" s="214"/>
      <c r="HX1296" s="214"/>
      <c r="HY1296" s="214"/>
      <c r="HZ1296" s="214"/>
    </row>
    <row r="1297" spans="1:234" ht="15.75" customHeight="1">
      <c r="A1297" s="240"/>
      <c r="B1297" s="241"/>
      <c r="C1297" s="241">
        <v>0</v>
      </c>
      <c r="D1297" s="241"/>
      <c r="HW1297" s="214"/>
      <c r="HX1297" s="214"/>
      <c r="HY1297" s="214"/>
      <c r="HZ1297" s="214"/>
    </row>
    <row r="1298" spans="1:234" ht="15.75" customHeight="1">
      <c r="A1298" s="240"/>
      <c r="B1298" s="241"/>
      <c r="C1298" s="241">
        <v>0</v>
      </c>
      <c r="D1298" s="241"/>
      <c r="HW1298" s="214"/>
      <c r="HX1298" s="214"/>
      <c r="HY1298" s="214"/>
      <c r="HZ1298" s="214"/>
    </row>
    <row r="1299" spans="1:234" ht="15.75" customHeight="1">
      <c r="A1299" s="240"/>
      <c r="B1299" s="241"/>
      <c r="C1299" s="241">
        <v>0</v>
      </c>
      <c r="D1299" s="241"/>
      <c r="HW1299" s="214"/>
      <c r="HX1299" s="214"/>
      <c r="HY1299" s="214"/>
      <c r="HZ1299" s="214"/>
    </row>
    <row r="1300" spans="1:234" ht="15.75" customHeight="1">
      <c r="A1300" s="240"/>
      <c r="B1300" s="241"/>
      <c r="C1300" s="241"/>
      <c r="D1300" s="241"/>
      <c r="HX1300" s="214"/>
      <c r="HY1300" s="214"/>
      <c r="HZ1300" s="214"/>
    </row>
    <row r="1301" spans="1:234" ht="15.75" customHeight="1">
      <c r="A1301" s="240"/>
      <c r="B1301" s="241"/>
      <c r="C1301" s="241"/>
      <c r="D1301" s="241"/>
      <c r="HX1301" s="214"/>
      <c r="HY1301" s="214"/>
      <c r="HZ1301" s="214"/>
    </row>
    <row r="1302" spans="1:234" ht="15.75" customHeight="1">
      <c r="A1302" s="240"/>
      <c r="B1302" s="241"/>
      <c r="C1302" s="241"/>
      <c r="D1302" s="241"/>
      <c r="HX1302" s="214"/>
      <c r="HY1302" s="214"/>
      <c r="HZ1302" s="214"/>
    </row>
    <row r="1303" spans="1:234" ht="15.75" customHeight="1">
      <c r="A1303" s="240"/>
      <c r="B1303" s="241"/>
      <c r="C1303" s="241"/>
      <c r="D1303" s="241"/>
      <c r="HX1303" s="214"/>
      <c r="HY1303" s="214"/>
      <c r="HZ1303" s="214"/>
    </row>
    <row r="1304" spans="1:234" ht="15.75" customHeight="1">
      <c r="A1304" s="240"/>
      <c r="B1304" s="241"/>
      <c r="C1304" s="241"/>
      <c r="D1304" s="241"/>
      <c r="HX1304" s="214"/>
      <c r="HY1304" s="214"/>
      <c r="HZ1304" s="214"/>
    </row>
    <row r="1305" spans="1:234" ht="15.75" customHeight="1">
      <c r="A1305" s="240"/>
      <c r="B1305" s="241"/>
      <c r="C1305" s="241"/>
      <c r="D1305" s="241"/>
      <c r="HX1305" s="214"/>
      <c r="HY1305" s="214"/>
      <c r="HZ1305" s="214"/>
    </row>
    <row r="1306" spans="1:234" ht="15.75" customHeight="1">
      <c r="A1306" s="240"/>
      <c r="B1306" s="242"/>
      <c r="C1306" s="242"/>
      <c r="D1306" s="242"/>
      <c r="HX1306" s="214"/>
      <c r="HY1306" s="214"/>
      <c r="HZ1306" s="214"/>
    </row>
    <row r="1307" spans="1:234" ht="15.75" customHeight="1">
      <c r="A1307" s="240"/>
      <c r="B1307" s="242"/>
      <c r="C1307" s="242"/>
      <c r="D1307" s="242"/>
      <c r="HX1307" s="214"/>
      <c r="HY1307" s="214"/>
      <c r="HZ1307" s="214"/>
    </row>
    <row r="1308" spans="1:234" ht="15.75" customHeight="1">
      <c r="A1308" s="240"/>
      <c r="B1308" s="242"/>
      <c r="C1308" s="242"/>
      <c r="D1308" s="242"/>
      <c r="HX1308" s="214"/>
      <c r="HY1308" s="214"/>
      <c r="HZ1308" s="214"/>
    </row>
    <row r="1309" spans="1:234" ht="15.75" customHeight="1">
      <c r="A1309" s="240"/>
      <c r="B1309" s="242"/>
      <c r="C1309" s="242"/>
      <c r="D1309" s="242"/>
      <c r="HX1309" s="214"/>
      <c r="HY1309" s="214"/>
      <c r="HZ1309" s="214"/>
    </row>
    <row r="1310" spans="1:234" ht="15.75" customHeight="1">
      <c r="A1310" s="240"/>
      <c r="B1310" s="242"/>
      <c r="C1310" s="242"/>
      <c r="D1310" s="242"/>
      <c r="HX1310" s="214"/>
      <c r="HY1310" s="214"/>
      <c r="HZ1310" s="214"/>
    </row>
    <row r="1311" spans="1:234" ht="15.75" customHeight="1">
      <c r="A1311" s="240"/>
      <c r="B1311" s="242"/>
      <c r="C1311" s="242"/>
      <c r="D1311" s="242"/>
      <c r="HX1311" s="214"/>
      <c r="HY1311" s="214"/>
      <c r="HZ1311" s="214"/>
    </row>
    <row r="1312" spans="1:234" ht="15.75" customHeight="1">
      <c r="A1312" s="240"/>
      <c r="B1312" s="242"/>
      <c r="C1312" s="242"/>
      <c r="D1312" s="242"/>
      <c r="HX1312" s="214"/>
      <c r="HY1312" s="214"/>
      <c r="HZ1312" s="214"/>
    </row>
    <row r="1313" spans="1:234" ht="15.75" customHeight="1">
      <c r="A1313" s="240"/>
      <c r="B1313" s="242"/>
      <c r="C1313" s="242"/>
      <c r="D1313" s="242"/>
      <c r="HX1313" s="214"/>
      <c r="HY1313" s="214"/>
      <c r="HZ1313" s="214"/>
    </row>
    <row r="1314" spans="1:234" ht="15.75" customHeight="1">
      <c r="A1314" s="240"/>
      <c r="B1314" s="242"/>
      <c r="C1314" s="242"/>
      <c r="D1314" s="242"/>
      <c r="HX1314" s="214"/>
      <c r="HY1314" s="214"/>
      <c r="HZ1314" s="214"/>
    </row>
    <row r="1315" spans="1:234" ht="15.75" customHeight="1">
      <c r="A1315" s="240"/>
      <c r="B1315" s="242"/>
      <c r="C1315" s="242"/>
      <c r="D1315" s="242"/>
      <c r="HX1315" s="214"/>
      <c r="HY1315" s="214"/>
      <c r="HZ1315" s="214"/>
    </row>
    <row r="1316" spans="1:234" ht="15.75" customHeight="1">
      <c r="A1316" s="240"/>
      <c r="B1316" s="242"/>
      <c r="C1316" s="242"/>
      <c r="D1316" s="242"/>
      <c r="HX1316" s="214"/>
      <c r="HY1316" s="214"/>
      <c r="HZ1316" s="214"/>
    </row>
    <row r="1317" spans="1:234" ht="15.75" customHeight="1">
      <c r="A1317" s="240"/>
      <c r="B1317" s="242"/>
      <c r="C1317" s="242"/>
      <c r="D1317" s="242"/>
      <c r="HX1317" s="214"/>
      <c r="HY1317" s="214"/>
      <c r="HZ1317" s="214"/>
    </row>
    <row r="1318" spans="1:234" ht="15.75" customHeight="1">
      <c r="A1318" s="240"/>
      <c r="B1318" s="242"/>
      <c r="C1318" s="242"/>
      <c r="D1318" s="242"/>
      <c r="HX1318" s="214"/>
      <c r="HY1318" s="214"/>
      <c r="HZ1318" s="214"/>
    </row>
    <row r="1319" spans="1:234" ht="15.75" customHeight="1">
      <c r="A1319" s="240"/>
      <c r="B1319" s="242"/>
      <c r="C1319" s="242"/>
      <c r="D1319" s="242"/>
      <c r="HX1319" s="214"/>
      <c r="HY1319" s="214"/>
      <c r="HZ1319" s="214"/>
    </row>
    <row r="1320" spans="1:234" ht="15.75" customHeight="1">
      <c r="A1320" s="240"/>
      <c r="B1320" s="242"/>
      <c r="C1320" s="242"/>
      <c r="D1320" s="242"/>
      <c r="HX1320" s="214"/>
      <c r="HY1320" s="214"/>
      <c r="HZ1320" s="214"/>
    </row>
    <row r="1321" spans="1:234" ht="15.75" customHeight="1">
      <c r="A1321" s="240"/>
      <c r="B1321" s="242"/>
      <c r="C1321" s="242"/>
      <c r="D1321" s="242"/>
      <c r="HX1321" s="214"/>
      <c r="HY1321" s="214"/>
      <c r="HZ1321" s="214"/>
    </row>
    <row r="1322" spans="2:234" ht="15.75" customHeight="1">
      <c r="B1322" s="242"/>
      <c r="C1322" s="242"/>
      <c r="D1322" s="242"/>
      <c r="HX1322" s="214"/>
      <c r="HY1322" s="214"/>
      <c r="HZ1322" s="214"/>
    </row>
    <row r="1323" spans="2:234" ht="15.75" customHeight="1">
      <c r="B1323" s="242"/>
      <c r="C1323" s="242"/>
      <c r="D1323" s="242"/>
      <c r="HX1323" s="214"/>
      <c r="HY1323" s="214"/>
      <c r="HZ1323" s="214"/>
    </row>
    <row r="1324" spans="2:234" ht="15.75" customHeight="1">
      <c r="B1324" s="242"/>
      <c r="C1324" s="242"/>
      <c r="D1324" s="242"/>
      <c r="HX1324" s="214"/>
      <c r="HY1324" s="214"/>
      <c r="HZ1324" s="214"/>
    </row>
    <row r="1325" spans="2:234" ht="15.75" customHeight="1">
      <c r="B1325" s="242"/>
      <c r="C1325" s="242"/>
      <c r="D1325" s="242"/>
      <c r="HX1325" s="214"/>
      <c r="HY1325" s="214"/>
      <c r="HZ1325" s="214"/>
    </row>
    <row r="1326" spans="2:234" ht="15.75" customHeight="1">
      <c r="B1326" s="242"/>
      <c r="C1326" s="242"/>
      <c r="D1326" s="242"/>
      <c r="HX1326" s="214"/>
      <c r="HY1326" s="214"/>
      <c r="HZ1326" s="214"/>
    </row>
    <row r="1327" spans="2:234" ht="15.75" customHeight="1">
      <c r="B1327" s="242"/>
      <c r="C1327" s="242"/>
      <c r="D1327" s="242"/>
      <c r="HX1327" s="214"/>
      <c r="HY1327" s="214"/>
      <c r="HZ1327" s="214"/>
    </row>
    <row r="1328" spans="2:234" ht="15.75" customHeight="1">
      <c r="B1328" s="242"/>
      <c r="C1328" s="242"/>
      <c r="D1328" s="242"/>
      <c r="HX1328" s="214"/>
      <c r="HY1328" s="214"/>
      <c r="HZ1328" s="214"/>
    </row>
    <row r="1329" spans="2:234" ht="15.75" customHeight="1">
      <c r="B1329" s="242"/>
      <c r="C1329" s="242"/>
      <c r="D1329" s="242"/>
      <c r="HX1329" s="214"/>
      <c r="HY1329" s="214"/>
      <c r="HZ1329" s="214"/>
    </row>
    <row r="1330" spans="2:234" ht="15.75" customHeight="1">
      <c r="B1330" s="242"/>
      <c r="C1330" s="242"/>
      <c r="D1330" s="242"/>
      <c r="HX1330" s="214"/>
      <c r="HY1330" s="214"/>
      <c r="HZ1330" s="214"/>
    </row>
    <row r="1331" spans="2:234" ht="15.75" customHeight="1">
      <c r="B1331" s="242"/>
      <c r="C1331" s="242"/>
      <c r="D1331" s="242"/>
      <c r="HX1331" s="214"/>
      <c r="HY1331" s="214"/>
      <c r="HZ1331" s="214"/>
    </row>
    <row r="1332" spans="2:234" ht="15.75" customHeight="1">
      <c r="B1332" s="242"/>
      <c r="C1332" s="242"/>
      <c r="D1332" s="242"/>
      <c r="HX1332" s="214"/>
      <c r="HY1332" s="214"/>
      <c r="HZ1332" s="214"/>
    </row>
    <row r="1333" spans="2:234" ht="15.75" customHeight="1">
      <c r="B1333" s="242"/>
      <c r="C1333" s="242"/>
      <c r="D1333" s="242"/>
      <c r="HX1333" s="214"/>
      <c r="HY1333" s="214"/>
      <c r="HZ1333" s="214"/>
    </row>
    <row r="1334" spans="2:234" ht="15.75" customHeight="1">
      <c r="B1334" s="242"/>
      <c r="C1334" s="242"/>
      <c r="D1334" s="242"/>
      <c r="HX1334" s="214"/>
      <c r="HY1334" s="214"/>
      <c r="HZ1334" s="214"/>
    </row>
    <row r="1335" spans="2:234" ht="15.75" customHeight="1">
      <c r="B1335" s="242"/>
      <c r="C1335" s="242"/>
      <c r="D1335" s="242"/>
      <c r="HX1335" s="214"/>
      <c r="HY1335" s="214"/>
      <c r="HZ1335" s="214"/>
    </row>
    <row r="1336" spans="2:234" ht="15.75" customHeight="1">
      <c r="B1336" s="242"/>
      <c r="C1336" s="242"/>
      <c r="D1336" s="242"/>
      <c r="HX1336" s="214"/>
      <c r="HY1336" s="214"/>
      <c r="HZ1336" s="214"/>
    </row>
    <row r="1337" spans="2:234" ht="15.75" customHeight="1">
      <c r="B1337" s="242"/>
      <c r="C1337" s="242"/>
      <c r="D1337" s="242"/>
      <c r="HX1337" s="214"/>
      <c r="HY1337" s="214"/>
      <c r="HZ1337" s="214"/>
    </row>
    <row r="1338" spans="2:234" ht="15.75" customHeight="1">
      <c r="B1338" s="242"/>
      <c r="C1338" s="242"/>
      <c r="D1338" s="242"/>
      <c r="HX1338" s="214"/>
      <c r="HY1338" s="214"/>
      <c r="HZ1338" s="214"/>
    </row>
    <row r="1339" spans="2:234" ht="15.75" customHeight="1">
      <c r="B1339" s="242"/>
      <c r="C1339" s="242"/>
      <c r="D1339" s="242"/>
      <c r="HX1339" s="214"/>
      <c r="HY1339" s="214"/>
      <c r="HZ1339" s="214"/>
    </row>
    <row r="1340" spans="2:234" ht="15.75" customHeight="1">
      <c r="B1340" s="242"/>
      <c r="C1340" s="242"/>
      <c r="D1340" s="242"/>
      <c r="HX1340" s="214"/>
      <c r="HY1340" s="214"/>
      <c r="HZ1340" s="214"/>
    </row>
    <row r="1341" spans="2:234" ht="15.75" customHeight="1">
      <c r="B1341" s="242"/>
      <c r="C1341" s="242"/>
      <c r="D1341" s="242"/>
      <c r="HX1341" s="214"/>
      <c r="HY1341" s="214"/>
      <c r="HZ1341" s="214"/>
    </row>
    <row r="1342" spans="2:234" ht="15.75" customHeight="1">
      <c r="B1342" s="242"/>
      <c r="C1342" s="242"/>
      <c r="D1342" s="242"/>
      <c r="HX1342" s="214"/>
      <c r="HY1342" s="214"/>
      <c r="HZ1342" s="214"/>
    </row>
    <row r="1343" spans="2:234" ht="14.25" customHeight="1">
      <c r="B1343" s="242"/>
      <c r="C1343" s="242"/>
      <c r="D1343" s="242"/>
      <c r="HX1343" s="214"/>
      <c r="HY1343" s="214"/>
      <c r="HZ1343" s="214"/>
    </row>
    <row r="1344" spans="2:234" ht="14.25" customHeight="1">
      <c r="B1344" s="242"/>
      <c r="C1344" s="242"/>
      <c r="D1344" s="242"/>
      <c r="HX1344" s="214"/>
      <c r="HY1344" s="214"/>
      <c r="HZ1344" s="214"/>
    </row>
    <row r="1345" spans="2:234" ht="14.25" customHeight="1">
      <c r="B1345" s="242"/>
      <c r="C1345" s="242"/>
      <c r="D1345" s="242"/>
      <c r="HX1345" s="214"/>
      <c r="HY1345" s="214"/>
      <c r="HZ1345" s="214"/>
    </row>
    <row r="1346" spans="2:234" ht="14.25" customHeight="1">
      <c r="B1346" s="242"/>
      <c r="C1346" s="242"/>
      <c r="D1346" s="242"/>
      <c r="HX1346" s="214"/>
      <c r="HY1346" s="214"/>
      <c r="HZ1346" s="214"/>
    </row>
    <row r="1347" spans="2:234" ht="14.25" customHeight="1">
      <c r="B1347" s="242"/>
      <c r="C1347" s="242"/>
      <c r="D1347" s="242"/>
      <c r="HX1347" s="214"/>
      <c r="HY1347" s="214"/>
      <c r="HZ1347" s="214"/>
    </row>
    <row r="1348" spans="2:234" ht="14.25" customHeight="1">
      <c r="B1348" s="242"/>
      <c r="C1348" s="242"/>
      <c r="D1348" s="242"/>
      <c r="HX1348" s="214"/>
      <c r="HY1348" s="214"/>
      <c r="HZ1348" s="214"/>
    </row>
    <row r="1349" spans="2:234" ht="14.25" customHeight="1">
      <c r="B1349" s="242"/>
      <c r="C1349" s="242"/>
      <c r="D1349" s="242"/>
      <c r="HX1349" s="214"/>
      <c r="HY1349" s="214"/>
      <c r="HZ1349" s="214"/>
    </row>
    <row r="1350" spans="2:234" ht="14.25" customHeight="1">
      <c r="B1350" s="242"/>
      <c r="C1350" s="242"/>
      <c r="D1350" s="242"/>
      <c r="HX1350" s="214"/>
      <c r="HY1350" s="214"/>
      <c r="HZ1350" s="214"/>
    </row>
    <row r="1351" spans="2:234" ht="14.25" customHeight="1">
      <c r="B1351" s="242"/>
      <c r="C1351" s="242"/>
      <c r="D1351" s="242"/>
      <c r="HX1351" s="214"/>
      <c r="HY1351" s="214"/>
      <c r="HZ1351" s="214"/>
    </row>
    <row r="1352" spans="2:234" ht="14.25" customHeight="1">
      <c r="B1352" s="242"/>
      <c r="C1352" s="242"/>
      <c r="D1352" s="242"/>
      <c r="HX1352" s="214"/>
      <c r="HY1352" s="214"/>
      <c r="HZ1352" s="214"/>
    </row>
    <row r="1353" spans="2:234" ht="14.25" customHeight="1">
      <c r="B1353" s="242"/>
      <c r="C1353" s="242"/>
      <c r="D1353" s="242"/>
      <c r="HX1353" s="214"/>
      <c r="HY1353" s="214"/>
      <c r="HZ1353" s="214"/>
    </row>
    <row r="1354" spans="2:234" ht="14.25" customHeight="1">
      <c r="B1354" s="242"/>
      <c r="C1354" s="242"/>
      <c r="D1354" s="242"/>
      <c r="HX1354" s="214"/>
      <c r="HY1354" s="214"/>
      <c r="HZ1354" s="214"/>
    </row>
    <row r="1355" spans="2:234" ht="14.25" customHeight="1">
      <c r="B1355" s="242"/>
      <c r="C1355" s="242"/>
      <c r="D1355" s="242"/>
      <c r="HX1355" s="214"/>
      <c r="HY1355" s="214"/>
      <c r="HZ1355" s="214"/>
    </row>
    <row r="1356" spans="2:234" ht="14.25" customHeight="1">
      <c r="B1356" s="242"/>
      <c r="C1356" s="242"/>
      <c r="D1356" s="242"/>
      <c r="HX1356" s="214"/>
      <c r="HY1356" s="214"/>
      <c r="HZ1356" s="214"/>
    </row>
    <row r="1357" spans="2:234" ht="14.25" customHeight="1">
      <c r="B1357" s="242"/>
      <c r="C1357" s="242"/>
      <c r="D1357" s="242"/>
      <c r="HX1357" s="214"/>
      <c r="HY1357" s="214"/>
      <c r="HZ1357" s="214"/>
    </row>
    <row r="1358" spans="2:234" ht="14.25" customHeight="1">
      <c r="B1358" s="242"/>
      <c r="C1358" s="242"/>
      <c r="D1358" s="242"/>
      <c r="HX1358" s="214"/>
      <c r="HY1358" s="214"/>
      <c r="HZ1358" s="214"/>
    </row>
    <row r="1359" spans="2:234" ht="14.25" customHeight="1">
      <c r="B1359" s="242"/>
      <c r="C1359" s="242"/>
      <c r="D1359" s="242"/>
      <c r="HX1359" s="214"/>
      <c r="HY1359" s="214"/>
      <c r="HZ1359" s="214"/>
    </row>
    <row r="1360" spans="2:234" ht="14.25" customHeight="1">
      <c r="B1360" s="242"/>
      <c r="C1360" s="242"/>
      <c r="D1360" s="242"/>
      <c r="HX1360" s="214"/>
      <c r="HY1360" s="214"/>
      <c r="HZ1360" s="214"/>
    </row>
    <row r="1361" spans="2:234" ht="14.25" customHeight="1">
      <c r="B1361" s="242"/>
      <c r="C1361" s="242"/>
      <c r="D1361" s="242"/>
      <c r="HX1361" s="214"/>
      <c r="HY1361" s="214"/>
      <c r="HZ1361" s="214"/>
    </row>
    <row r="1362" spans="2:234" ht="14.25" customHeight="1">
      <c r="B1362" s="242"/>
      <c r="C1362" s="242"/>
      <c r="D1362" s="242"/>
      <c r="HX1362" s="214"/>
      <c r="HY1362" s="214"/>
      <c r="HZ1362" s="214"/>
    </row>
    <row r="1363" spans="2:234" ht="14.25" customHeight="1">
      <c r="B1363" s="242"/>
      <c r="C1363" s="242"/>
      <c r="D1363" s="242"/>
      <c r="HX1363" s="214"/>
      <c r="HY1363" s="214"/>
      <c r="HZ1363" s="214"/>
    </row>
    <row r="1364" spans="2:234" ht="14.25" customHeight="1">
      <c r="B1364" s="242"/>
      <c r="C1364" s="242"/>
      <c r="D1364" s="242"/>
      <c r="HX1364" s="214"/>
      <c r="HY1364" s="214"/>
      <c r="HZ1364" s="214"/>
    </row>
    <row r="1365" spans="2:234" ht="14.25" customHeight="1">
      <c r="B1365" s="242"/>
      <c r="C1365" s="242"/>
      <c r="D1365" s="242"/>
      <c r="HX1365" s="214"/>
      <c r="HY1365" s="214"/>
      <c r="HZ1365" s="214"/>
    </row>
    <row r="1366" spans="2:234" ht="14.25" customHeight="1">
      <c r="B1366" s="242"/>
      <c r="C1366" s="242"/>
      <c r="D1366" s="242"/>
      <c r="HX1366" s="214"/>
      <c r="HY1366" s="214"/>
      <c r="HZ1366" s="214"/>
    </row>
    <row r="1367" spans="2:234" ht="14.25" customHeight="1">
      <c r="B1367" s="242"/>
      <c r="C1367" s="242"/>
      <c r="D1367" s="242"/>
      <c r="HX1367" s="214"/>
      <c r="HY1367" s="214"/>
      <c r="HZ1367" s="214"/>
    </row>
    <row r="1368" spans="2:234" ht="14.25" customHeight="1">
      <c r="B1368" s="242"/>
      <c r="C1368" s="242"/>
      <c r="D1368" s="242"/>
      <c r="HX1368" s="214"/>
      <c r="HY1368" s="214"/>
      <c r="HZ1368" s="214"/>
    </row>
    <row r="1369" spans="2:234" ht="14.25" customHeight="1">
      <c r="B1369" s="242"/>
      <c r="C1369" s="242"/>
      <c r="D1369" s="242"/>
      <c r="HX1369" s="214"/>
      <c r="HY1369" s="214"/>
      <c r="HZ1369" s="214"/>
    </row>
    <row r="1370" spans="2:234" ht="14.25" customHeight="1">
      <c r="B1370" s="242"/>
      <c r="C1370" s="242"/>
      <c r="D1370" s="242"/>
      <c r="HX1370" s="214"/>
      <c r="HY1370" s="214"/>
      <c r="HZ1370" s="214"/>
    </row>
    <row r="1371" spans="2:234" ht="14.25" customHeight="1">
      <c r="B1371" s="242"/>
      <c r="C1371" s="242"/>
      <c r="D1371" s="242"/>
      <c r="HX1371" s="214"/>
      <c r="HY1371" s="214"/>
      <c r="HZ1371" s="214"/>
    </row>
    <row r="1372" spans="2:234" ht="14.25" customHeight="1">
      <c r="B1372" s="242"/>
      <c r="C1372" s="242"/>
      <c r="D1372" s="242"/>
      <c r="HX1372" s="214"/>
      <c r="HY1372" s="214"/>
      <c r="HZ1372" s="214"/>
    </row>
    <row r="1373" spans="2:234" ht="14.25" customHeight="1">
      <c r="B1373" s="242"/>
      <c r="C1373" s="242"/>
      <c r="D1373" s="242"/>
      <c r="HX1373" s="214"/>
      <c r="HY1373" s="214"/>
      <c r="HZ1373" s="214"/>
    </row>
    <row r="1374" spans="2:234" ht="14.25" customHeight="1">
      <c r="B1374" s="242"/>
      <c r="C1374" s="242"/>
      <c r="D1374" s="242"/>
      <c r="HX1374" s="214"/>
      <c r="HY1374" s="214"/>
      <c r="HZ1374" s="214"/>
    </row>
    <row r="1375" spans="2:234" ht="14.25" customHeight="1">
      <c r="B1375" s="242"/>
      <c r="C1375" s="242"/>
      <c r="D1375" s="242"/>
      <c r="HX1375" s="214"/>
      <c r="HY1375" s="214"/>
      <c r="HZ1375" s="214"/>
    </row>
    <row r="1376" spans="2:234" ht="14.25" customHeight="1">
      <c r="B1376" s="242"/>
      <c r="C1376" s="242"/>
      <c r="D1376" s="242"/>
      <c r="HX1376" s="214"/>
      <c r="HY1376" s="214"/>
      <c r="HZ1376" s="214"/>
    </row>
    <row r="1377" spans="2:234" ht="14.25" customHeight="1">
      <c r="B1377" s="242"/>
      <c r="C1377" s="242"/>
      <c r="D1377" s="242"/>
      <c r="HX1377" s="214"/>
      <c r="HY1377" s="214"/>
      <c r="HZ1377" s="214"/>
    </row>
    <row r="1378" spans="2:234" ht="14.25" customHeight="1">
      <c r="B1378" s="242"/>
      <c r="C1378" s="242"/>
      <c r="D1378" s="242"/>
      <c r="HX1378" s="214"/>
      <c r="HY1378" s="214"/>
      <c r="HZ1378" s="214"/>
    </row>
    <row r="1379" spans="2:234" ht="14.25" customHeight="1">
      <c r="B1379" s="242"/>
      <c r="C1379" s="242"/>
      <c r="D1379" s="242"/>
      <c r="HX1379" s="214"/>
      <c r="HY1379" s="214"/>
      <c r="HZ1379" s="214"/>
    </row>
    <row r="1380" spans="2:234" ht="14.25" customHeight="1">
      <c r="B1380" s="242"/>
      <c r="C1380" s="242"/>
      <c r="D1380" s="242"/>
      <c r="HX1380" s="214"/>
      <c r="HY1380" s="214"/>
      <c r="HZ1380" s="214"/>
    </row>
    <row r="1381" spans="2:234" ht="14.25" customHeight="1">
      <c r="B1381" s="242"/>
      <c r="C1381" s="242"/>
      <c r="D1381" s="242"/>
      <c r="HX1381" s="214"/>
      <c r="HY1381" s="214"/>
      <c r="HZ1381" s="214"/>
    </row>
    <row r="1382" spans="2:234" ht="14.25" customHeight="1">
      <c r="B1382" s="242"/>
      <c r="C1382" s="242"/>
      <c r="D1382" s="242"/>
      <c r="HX1382" s="214"/>
      <c r="HY1382" s="214"/>
      <c r="HZ1382" s="214"/>
    </row>
    <row r="1383" spans="2:234" ht="14.25" customHeight="1">
      <c r="B1383" s="242"/>
      <c r="C1383" s="242"/>
      <c r="D1383" s="242"/>
      <c r="HX1383" s="214"/>
      <c r="HY1383" s="214"/>
      <c r="HZ1383" s="214"/>
    </row>
    <row r="1384" spans="2:234" ht="14.25" customHeight="1">
      <c r="B1384" s="242"/>
      <c r="C1384" s="242"/>
      <c r="D1384" s="242"/>
      <c r="HX1384" s="214"/>
      <c r="HY1384" s="214"/>
      <c r="HZ1384" s="214"/>
    </row>
    <row r="1385" spans="2:234" ht="14.25" customHeight="1">
      <c r="B1385" s="242"/>
      <c r="C1385" s="242"/>
      <c r="D1385" s="242"/>
      <c r="HX1385" s="214"/>
      <c r="HY1385" s="214"/>
      <c r="HZ1385" s="214"/>
    </row>
    <row r="1386" spans="2:234" ht="14.25" customHeight="1">
      <c r="B1386" s="242"/>
      <c r="C1386" s="242"/>
      <c r="D1386" s="242"/>
      <c r="HX1386" s="214"/>
      <c r="HY1386" s="214"/>
      <c r="HZ1386" s="214"/>
    </row>
    <row r="1387" spans="2:234" ht="14.25" customHeight="1">
      <c r="B1387" s="242"/>
      <c r="C1387" s="242"/>
      <c r="D1387" s="242"/>
      <c r="HX1387" s="214"/>
      <c r="HY1387" s="214"/>
      <c r="HZ1387" s="214"/>
    </row>
    <row r="1388" spans="2:234" ht="14.25" customHeight="1">
      <c r="B1388" s="242"/>
      <c r="C1388" s="242"/>
      <c r="D1388" s="242"/>
      <c r="HX1388" s="214"/>
      <c r="HY1388" s="214"/>
      <c r="HZ1388" s="214"/>
    </row>
    <row r="1389" spans="2:234" ht="14.25" customHeight="1">
      <c r="B1389" s="242"/>
      <c r="C1389" s="242"/>
      <c r="D1389" s="242"/>
      <c r="HX1389" s="214"/>
      <c r="HY1389" s="214"/>
      <c r="HZ1389" s="214"/>
    </row>
    <row r="1390" spans="2:234" ht="14.25" customHeight="1">
      <c r="B1390" s="242"/>
      <c r="C1390" s="242"/>
      <c r="D1390" s="242"/>
      <c r="HX1390" s="214"/>
      <c r="HY1390" s="214"/>
      <c r="HZ1390" s="214"/>
    </row>
    <row r="1391" spans="2:234" ht="14.25" customHeight="1">
      <c r="B1391" s="242"/>
      <c r="C1391" s="242"/>
      <c r="D1391" s="242"/>
      <c r="HX1391" s="214"/>
      <c r="HY1391" s="214"/>
      <c r="HZ1391" s="214"/>
    </row>
    <row r="1392" spans="2:234" ht="14.25" customHeight="1">
      <c r="B1392" s="242"/>
      <c r="C1392" s="242"/>
      <c r="D1392" s="242"/>
      <c r="HX1392" s="214"/>
      <c r="HY1392" s="214"/>
      <c r="HZ1392" s="214"/>
    </row>
    <row r="1393" spans="2:234" ht="14.25" customHeight="1">
      <c r="B1393" s="243"/>
      <c r="C1393" s="243"/>
      <c r="D1393" s="243"/>
      <c r="HX1393" s="214"/>
      <c r="HY1393" s="214"/>
      <c r="HZ1393" s="214"/>
    </row>
    <row r="1394" spans="2:234" ht="14.25" customHeight="1">
      <c r="B1394" s="243"/>
      <c r="C1394" s="243"/>
      <c r="D1394" s="243"/>
      <c r="HX1394" s="214"/>
      <c r="HY1394" s="214"/>
      <c r="HZ1394" s="214"/>
    </row>
    <row r="1395" spans="2:234" ht="14.25" customHeight="1">
      <c r="B1395" s="243"/>
      <c r="C1395" s="243"/>
      <c r="D1395" s="243"/>
      <c r="HX1395" s="214"/>
      <c r="HY1395" s="214"/>
      <c r="HZ1395" s="214"/>
    </row>
    <row r="1396" spans="2:234" ht="14.25" customHeight="1">
      <c r="B1396" s="243"/>
      <c r="C1396" s="243"/>
      <c r="D1396" s="243"/>
      <c r="HX1396" s="214"/>
      <c r="HY1396" s="214"/>
      <c r="HZ1396" s="214"/>
    </row>
    <row r="1397" spans="2:234" ht="14.25" customHeight="1">
      <c r="B1397" s="243"/>
      <c r="C1397" s="243"/>
      <c r="D1397" s="243"/>
      <c r="HX1397" s="214"/>
      <c r="HY1397" s="214"/>
      <c r="HZ1397" s="214"/>
    </row>
    <row r="1398" spans="2:234" ht="14.25" customHeight="1">
      <c r="B1398" s="243"/>
      <c r="C1398" s="243"/>
      <c r="D1398" s="243"/>
      <c r="HX1398" s="214"/>
      <c r="HY1398" s="214"/>
      <c r="HZ1398" s="214"/>
    </row>
    <row r="1399" spans="2:234" ht="14.25" customHeight="1">
      <c r="B1399" s="243"/>
      <c r="C1399" s="243"/>
      <c r="D1399" s="243"/>
      <c r="HX1399" s="214"/>
      <c r="HY1399" s="214"/>
      <c r="HZ1399" s="214"/>
    </row>
    <row r="1400" spans="2:234" ht="14.25" customHeight="1">
      <c r="B1400" s="243"/>
      <c r="C1400" s="243"/>
      <c r="D1400" s="243"/>
      <c r="HX1400" s="214"/>
      <c r="HY1400" s="214"/>
      <c r="HZ1400" s="214"/>
    </row>
    <row r="1401" spans="2:234" ht="14.25" customHeight="1">
      <c r="B1401" s="243"/>
      <c r="C1401" s="243"/>
      <c r="D1401" s="243"/>
      <c r="HX1401" s="214"/>
      <c r="HY1401" s="214"/>
      <c r="HZ1401" s="214"/>
    </row>
    <row r="1402" spans="2:234" ht="14.25" customHeight="1">
      <c r="B1402" s="243"/>
      <c r="C1402" s="243"/>
      <c r="D1402" s="243"/>
      <c r="HX1402" s="214"/>
      <c r="HY1402" s="214"/>
      <c r="HZ1402" s="214"/>
    </row>
    <row r="1403" spans="2:234" ht="14.25" customHeight="1">
      <c r="B1403" s="243"/>
      <c r="C1403" s="243"/>
      <c r="D1403" s="243"/>
      <c r="HX1403" s="214"/>
      <c r="HY1403" s="214"/>
      <c r="HZ1403" s="214"/>
    </row>
    <row r="1404" spans="2:234" ht="14.25" customHeight="1">
      <c r="B1404" s="243"/>
      <c r="C1404" s="243"/>
      <c r="D1404" s="243"/>
      <c r="HX1404" s="214"/>
      <c r="HY1404" s="214"/>
      <c r="HZ1404" s="214"/>
    </row>
    <row r="1405" spans="2:234" ht="14.25" customHeight="1">
      <c r="B1405" s="243"/>
      <c r="C1405" s="243"/>
      <c r="D1405" s="243"/>
      <c r="HX1405" s="214"/>
      <c r="HY1405" s="214"/>
      <c r="HZ1405" s="214"/>
    </row>
    <row r="1406" spans="2:234" ht="14.25" customHeight="1">
      <c r="B1406" s="243"/>
      <c r="C1406" s="243"/>
      <c r="D1406" s="243"/>
      <c r="HX1406" s="214"/>
      <c r="HY1406" s="214"/>
      <c r="HZ1406" s="214"/>
    </row>
    <row r="1407" spans="2:234" ht="14.25" customHeight="1">
      <c r="B1407" s="243"/>
      <c r="C1407" s="243"/>
      <c r="D1407" s="243"/>
      <c r="HX1407" s="214"/>
      <c r="HY1407" s="214"/>
      <c r="HZ1407" s="214"/>
    </row>
    <row r="1408" spans="2:234" ht="14.25" customHeight="1">
      <c r="B1408" s="243"/>
      <c r="C1408" s="243"/>
      <c r="D1408" s="243"/>
      <c r="HX1408" s="214"/>
      <c r="HY1408" s="214"/>
      <c r="HZ1408" s="214"/>
    </row>
    <row r="1409" spans="2:234" ht="14.25" customHeight="1">
      <c r="B1409" s="243"/>
      <c r="C1409" s="243"/>
      <c r="D1409" s="243"/>
      <c r="HX1409" s="214"/>
      <c r="HY1409" s="214"/>
      <c r="HZ1409" s="214"/>
    </row>
    <row r="1410" spans="2:234" ht="14.25" customHeight="1">
      <c r="B1410" s="243"/>
      <c r="C1410" s="243"/>
      <c r="D1410" s="243"/>
      <c r="HX1410" s="214"/>
      <c r="HY1410" s="214"/>
      <c r="HZ1410" s="214"/>
    </row>
    <row r="1411" spans="2:234" ht="14.25" customHeight="1">
      <c r="B1411" s="243"/>
      <c r="C1411" s="243"/>
      <c r="D1411" s="243"/>
      <c r="HX1411" s="214"/>
      <c r="HY1411" s="214"/>
      <c r="HZ1411" s="214"/>
    </row>
    <row r="1412" spans="2:234" ht="14.25" customHeight="1">
      <c r="B1412" s="243"/>
      <c r="C1412" s="243"/>
      <c r="D1412" s="243"/>
      <c r="HX1412" s="214"/>
      <c r="HY1412" s="214"/>
      <c r="HZ1412" s="214"/>
    </row>
    <row r="1413" spans="2:234" ht="14.25" customHeight="1">
      <c r="B1413" s="243"/>
      <c r="C1413" s="243"/>
      <c r="D1413" s="243"/>
      <c r="HX1413" s="214"/>
      <c r="HY1413" s="214"/>
      <c r="HZ1413" s="214"/>
    </row>
    <row r="1414" spans="2:234" ht="14.25" customHeight="1">
      <c r="B1414" s="243"/>
      <c r="C1414" s="243"/>
      <c r="D1414" s="243"/>
      <c r="HX1414" s="214"/>
      <c r="HY1414" s="214"/>
      <c r="HZ1414" s="214"/>
    </row>
    <row r="1415" spans="2:234" ht="14.25" customHeight="1">
      <c r="B1415" s="243"/>
      <c r="C1415" s="243"/>
      <c r="D1415" s="243"/>
      <c r="HX1415" s="214"/>
      <c r="HY1415" s="214"/>
      <c r="HZ1415" s="214"/>
    </row>
    <row r="1416" spans="2:234" ht="14.25" customHeight="1">
      <c r="B1416" s="243"/>
      <c r="C1416" s="243"/>
      <c r="D1416" s="243"/>
      <c r="HX1416" s="214"/>
      <c r="HY1416" s="214"/>
      <c r="HZ1416" s="214"/>
    </row>
    <row r="1417" spans="2:234" ht="14.25" customHeight="1">
      <c r="B1417" s="243"/>
      <c r="C1417" s="243"/>
      <c r="D1417" s="243"/>
      <c r="HX1417" s="214"/>
      <c r="HY1417" s="214"/>
      <c r="HZ1417" s="214"/>
    </row>
    <row r="1418" spans="2:234" ht="14.25" customHeight="1">
      <c r="B1418" s="243"/>
      <c r="C1418" s="243"/>
      <c r="D1418" s="243"/>
      <c r="HX1418" s="214"/>
      <c r="HY1418" s="214"/>
      <c r="HZ1418" s="214"/>
    </row>
    <row r="1419" spans="2:234" ht="14.25" customHeight="1">
      <c r="B1419" s="243"/>
      <c r="C1419" s="243"/>
      <c r="D1419" s="243"/>
      <c r="HX1419" s="214"/>
      <c r="HY1419" s="214"/>
      <c r="HZ1419" s="214"/>
    </row>
    <row r="1420" spans="232:234" ht="14.25" customHeight="1">
      <c r="HX1420" s="214"/>
      <c r="HY1420" s="214"/>
      <c r="HZ1420" s="214"/>
    </row>
    <row r="1421" spans="232:234" ht="14.25" customHeight="1">
      <c r="HX1421" s="214"/>
      <c r="HY1421" s="214"/>
      <c r="HZ1421" s="214"/>
    </row>
    <row r="1422" spans="232:234" ht="14.25" customHeight="1">
      <c r="HX1422" s="214"/>
      <c r="HY1422" s="214"/>
      <c r="HZ1422" s="214"/>
    </row>
    <row r="1423" spans="232:234" ht="14.25" customHeight="1">
      <c r="HX1423" s="214"/>
      <c r="HY1423" s="214"/>
      <c r="HZ1423" s="214"/>
    </row>
    <row r="1424" spans="232:234" ht="14.25" customHeight="1">
      <c r="HX1424" s="214"/>
      <c r="HY1424" s="214"/>
      <c r="HZ1424" s="214"/>
    </row>
    <row r="1425" spans="232:234" ht="14.25" customHeight="1">
      <c r="HX1425" s="214"/>
      <c r="HY1425" s="214"/>
      <c r="HZ1425" s="214"/>
    </row>
    <row r="1426" spans="232:234" ht="14.25" customHeight="1">
      <c r="HX1426" s="214"/>
      <c r="HY1426" s="214"/>
      <c r="HZ1426" s="214"/>
    </row>
    <row r="1427" spans="232:234" ht="14.25" customHeight="1">
      <c r="HX1427" s="214"/>
      <c r="HY1427" s="214"/>
      <c r="HZ1427" s="214"/>
    </row>
    <row r="1428" spans="232:234" ht="14.25" customHeight="1">
      <c r="HX1428" s="214"/>
      <c r="HY1428" s="214"/>
      <c r="HZ1428" s="214"/>
    </row>
    <row r="1429" spans="232:234" ht="14.25" customHeight="1">
      <c r="HX1429" s="214"/>
      <c r="HY1429" s="214"/>
      <c r="HZ1429" s="214"/>
    </row>
    <row r="1430" spans="232:234" ht="14.25" customHeight="1">
      <c r="HX1430" s="214"/>
      <c r="HY1430" s="214"/>
      <c r="HZ1430" s="214"/>
    </row>
    <row r="1431" spans="232:234" ht="14.25" customHeight="1">
      <c r="HX1431" s="214"/>
      <c r="HY1431" s="214"/>
      <c r="HZ1431" s="214"/>
    </row>
    <row r="1432" spans="232:234" ht="14.25" customHeight="1">
      <c r="HX1432" s="214"/>
      <c r="HY1432" s="214"/>
      <c r="HZ1432" s="214"/>
    </row>
    <row r="1433" spans="232:234" ht="14.25" customHeight="1">
      <c r="HX1433" s="214"/>
      <c r="HY1433" s="214"/>
      <c r="HZ1433" s="214"/>
    </row>
    <row r="1434" spans="232:234" ht="14.25" customHeight="1">
      <c r="HX1434" s="214"/>
      <c r="HY1434" s="214"/>
      <c r="HZ1434" s="214"/>
    </row>
    <row r="1435" spans="232:234" ht="14.25" customHeight="1">
      <c r="HX1435" s="214"/>
      <c r="HY1435" s="214"/>
      <c r="HZ1435" s="214"/>
    </row>
    <row r="1436" spans="232:234" ht="14.25" customHeight="1">
      <c r="HX1436" s="214"/>
      <c r="HY1436" s="214"/>
      <c r="HZ1436" s="214"/>
    </row>
    <row r="1437" spans="232:234" ht="14.25" customHeight="1">
      <c r="HX1437" s="214"/>
      <c r="HY1437" s="214"/>
      <c r="HZ1437" s="214"/>
    </row>
    <row r="1438" spans="232:234" ht="14.25" customHeight="1">
      <c r="HX1438" s="214"/>
      <c r="HY1438" s="214"/>
      <c r="HZ1438" s="214"/>
    </row>
    <row r="1439" spans="232:234" ht="14.25" customHeight="1">
      <c r="HX1439" s="214"/>
      <c r="HY1439" s="214"/>
      <c r="HZ1439" s="214"/>
    </row>
    <row r="1440" spans="232:234" ht="14.25" customHeight="1">
      <c r="HX1440" s="214"/>
      <c r="HY1440" s="214"/>
      <c r="HZ1440" s="214"/>
    </row>
    <row r="1441" spans="232:234" ht="14.25" customHeight="1">
      <c r="HX1441" s="214"/>
      <c r="HY1441" s="214"/>
      <c r="HZ1441" s="214"/>
    </row>
    <row r="1442" spans="232:234" ht="14.25" customHeight="1">
      <c r="HX1442" s="214"/>
      <c r="HY1442" s="214"/>
      <c r="HZ1442" s="214"/>
    </row>
    <row r="1443" spans="232:234" ht="14.25" customHeight="1">
      <c r="HX1443" s="214"/>
      <c r="HY1443" s="214"/>
      <c r="HZ1443" s="214"/>
    </row>
    <row r="1444" spans="232:234" ht="14.25" customHeight="1">
      <c r="HX1444" s="214"/>
      <c r="HY1444" s="214"/>
      <c r="HZ1444" s="214"/>
    </row>
    <row r="1445" spans="232:234" ht="14.25" customHeight="1">
      <c r="HX1445" s="214"/>
      <c r="HY1445" s="214"/>
      <c r="HZ1445" s="214"/>
    </row>
    <row r="1446" spans="233:234" ht="14.25" customHeight="1">
      <c r="HY1446" s="214"/>
      <c r="HZ1446" s="214"/>
    </row>
    <row r="1447" spans="233:234" ht="14.25" customHeight="1">
      <c r="HY1447" s="214"/>
      <c r="HZ1447" s="214"/>
    </row>
    <row r="1448" spans="233:234" ht="14.25" customHeight="1">
      <c r="HY1448" s="214"/>
      <c r="HZ1448" s="214"/>
    </row>
    <row r="1449" spans="233:234" ht="14.25" customHeight="1">
      <c r="HY1449" s="214"/>
      <c r="HZ1449" s="214"/>
    </row>
    <row r="1450" spans="233:234" ht="14.25" customHeight="1">
      <c r="HY1450" s="214"/>
      <c r="HZ1450" s="214"/>
    </row>
    <row r="1451" spans="233:234" ht="14.25" customHeight="1">
      <c r="HY1451" s="214"/>
      <c r="HZ1451" s="214"/>
    </row>
    <row r="1452" spans="233:234" ht="14.25" customHeight="1">
      <c r="HY1452" s="214"/>
      <c r="HZ1452" s="214"/>
    </row>
    <row r="1453" spans="233:234" ht="14.25" customHeight="1">
      <c r="HY1453" s="214"/>
      <c r="HZ1453" s="214"/>
    </row>
    <row r="1454" spans="233:234" ht="14.25" customHeight="1">
      <c r="HY1454" s="214"/>
      <c r="HZ1454" s="214"/>
    </row>
    <row r="1455" spans="233:234" ht="14.25" customHeight="1">
      <c r="HY1455" s="214"/>
      <c r="HZ1455" s="214"/>
    </row>
    <row r="1456" spans="233:234" ht="14.25" customHeight="1">
      <c r="HY1456" s="214"/>
      <c r="HZ1456" s="214"/>
    </row>
    <row r="1457" spans="233:234" ht="14.25" customHeight="1">
      <c r="HY1457" s="214"/>
      <c r="HZ1457" s="214"/>
    </row>
    <row r="1458" spans="233:234" ht="14.25" customHeight="1">
      <c r="HY1458" s="214"/>
      <c r="HZ1458" s="214"/>
    </row>
    <row r="1459" spans="233:234" ht="14.25" customHeight="1">
      <c r="HY1459" s="214"/>
      <c r="HZ1459" s="214"/>
    </row>
    <row r="1460" spans="233:234" ht="14.25" customHeight="1">
      <c r="HY1460" s="214"/>
      <c r="HZ1460" s="214"/>
    </row>
    <row r="1461" ht="14.25" customHeight="1">
      <c r="HZ1461" s="214"/>
    </row>
    <row r="1462" ht="14.25" customHeight="1">
      <c r="HZ1462" s="214"/>
    </row>
    <row r="1463" ht="14.25" customHeight="1">
      <c r="HZ1463" s="214"/>
    </row>
    <row r="1464" ht="14.25" customHeight="1">
      <c r="HZ1464" s="214"/>
    </row>
    <row r="1465" ht="14.25" customHeight="1">
      <c r="HZ1465" s="214"/>
    </row>
    <row r="1466" ht="14.25" customHeight="1">
      <c r="HZ1466" s="214"/>
    </row>
    <row r="1467" ht="14.25" customHeight="1">
      <c r="HZ1467" s="214"/>
    </row>
    <row r="1468" ht="14.25" customHeight="1">
      <c r="HZ1468" s="214"/>
    </row>
    <row r="1469" ht="14.25" customHeight="1">
      <c r="HZ1469" s="214"/>
    </row>
    <row r="1470" ht="14.25" customHeight="1">
      <c r="HZ1470" s="214"/>
    </row>
    <row r="1471" ht="14.25" customHeight="1">
      <c r="HZ1471" s="214"/>
    </row>
    <row r="1472" ht="14.25" customHeight="1">
      <c r="HZ1472" s="214"/>
    </row>
    <row r="1473" ht="14.25" customHeight="1">
      <c r="HZ1473" s="214"/>
    </row>
    <row r="1474" ht="14.25" customHeight="1">
      <c r="HZ1474" s="214"/>
    </row>
    <row r="1475" ht="14.25" customHeight="1">
      <c r="HZ1475" s="214"/>
    </row>
    <row r="1476" ht="14.25" customHeight="1">
      <c r="HZ1476" s="214"/>
    </row>
    <row r="1477" ht="14.25" customHeight="1">
      <c r="HZ1477" s="214"/>
    </row>
    <row r="1478" ht="14.25" customHeight="1">
      <c r="HZ1478" s="214"/>
    </row>
    <row r="1479" ht="14.25" customHeight="1">
      <c r="HZ1479" s="214"/>
    </row>
    <row r="1480" ht="14.25" customHeight="1">
      <c r="HZ1480" s="214"/>
    </row>
    <row r="1481" ht="14.25" customHeight="1">
      <c r="HZ1481" s="214"/>
    </row>
    <row r="1482" ht="14.25" customHeight="1">
      <c r="HZ1482" s="214"/>
    </row>
  </sheetData>
  <sheetProtection/>
  <mergeCells count="2">
    <mergeCell ref="D3:E3"/>
    <mergeCell ref="A1:E2"/>
  </mergeCells>
  <printOptions horizontalCentered="1"/>
  <pageMargins left="0.55" right="0.55" top="0.71" bottom="0.71" header="0.39" footer="0.39"/>
  <pageSetup firstPageNumber="3" useFirstPageNumber="1" fitToHeight="0" fitToWidth="0" horizontalDpi="600" verticalDpi="600" orientation="portrait" paperSize="9" scale="88"/>
  <headerFooter alignWithMargins="0">
    <oddFooter>&amp;L&amp;"SimSun"&amp;9&amp;C&amp;"黑体,粗体"&amp;12—&amp;P—&amp;R&amp;"SimSun"&amp;9</oddFooter>
  </headerFooter>
  <rowBreaks count="1" manualBreakCount="1">
    <brk id="12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showZeros="0" workbookViewId="0" topLeftCell="A1">
      <pane xSplit="1" ySplit="3" topLeftCell="B4" activePane="bottomRight" state="frozen"/>
      <selection pane="bottomRight" activeCell="N27" sqref="N27"/>
    </sheetView>
  </sheetViews>
  <sheetFormatPr defaultColWidth="9.00390625" defaultRowHeight="15.75"/>
  <cols>
    <col min="1" max="1" width="25.625" style="185" customWidth="1"/>
    <col min="2" max="2" width="12.25390625" style="185" customWidth="1"/>
    <col min="3" max="3" width="7.875" style="185" customWidth="1"/>
    <col min="4" max="4" width="9.50390625" style="185" customWidth="1"/>
    <col min="5" max="5" width="11.875" style="185" customWidth="1"/>
    <col min="6" max="6" width="11.625" style="185" customWidth="1"/>
    <col min="7" max="7" width="7.50390625" style="185" customWidth="1"/>
    <col min="8" max="8" width="7.625" style="185" customWidth="1"/>
    <col min="9" max="9" width="12.375" style="185" customWidth="1"/>
    <col min="10" max="11" width="9.375" style="185" customWidth="1"/>
    <col min="12" max="12" width="8.625" style="185" customWidth="1"/>
    <col min="13" max="13" width="8.75390625" style="185" bestFit="1" customWidth="1"/>
    <col min="14" max="16384" width="9.00390625" style="185" customWidth="1"/>
  </cols>
  <sheetData>
    <row r="1" spans="1:12" ht="21" customHeight="1">
      <c r="A1" s="186" t="s">
        <v>1096</v>
      </c>
      <c r="B1" s="186"/>
      <c r="C1" s="186"/>
      <c r="D1" s="186"/>
      <c r="E1" s="186"/>
      <c r="F1" s="186"/>
      <c r="G1" s="186"/>
      <c r="H1" s="187"/>
      <c r="I1" s="187"/>
      <c r="J1" s="187"/>
      <c r="K1" s="187"/>
      <c r="L1" s="187"/>
    </row>
    <row r="2" spans="1:12" ht="20.25" customHeight="1">
      <c r="A2" s="188"/>
      <c r="B2" s="188"/>
      <c r="C2" s="189"/>
      <c r="D2" s="189"/>
      <c r="E2" s="188"/>
      <c r="F2" s="188"/>
      <c r="G2" s="188"/>
      <c r="H2" s="188"/>
      <c r="I2" s="188"/>
      <c r="J2" s="203" t="s">
        <v>1097</v>
      </c>
      <c r="K2" s="203"/>
      <c r="L2" s="204"/>
    </row>
    <row r="3" spans="1:12" s="184" customFormat="1" ht="39" customHeight="1">
      <c r="A3" s="190" t="s">
        <v>1098</v>
      </c>
      <c r="B3" s="191" t="s">
        <v>1099</v>
      </c>
      <c r="C3" s="192" t="s">
        <v>1100</v>
      </c>
      <c r="D3" s="192" t="s">
        <v>1101</v>
      </c>
      <c r="E3" s="193" t="s">
        <v>1102</v>
      </c>
      <c r="F3" s="193" t="s">
        <v>1103</v>
      </c>
      <c r="G3" s="193" t="s">
        <v>85</v>
      </c>
      <c r="H3" s="193" t="s">
        <v>1104</v>
      </c>
      <c r="I3" s="193" t="s">
        <v>1105</v>
      </c>
      <c r="J3" s="193" t="s">
        <v>1106</v>
      </c>
      <c r="K3" s="193" t="s">
        <v>1107</v>
      </c>
      <c r="L3" s="193" t="s">
        <v>1108</v>
      </c>
    </row>
    <row r="4" spans="1:12" ht="16.5" customHeight="1">
      <c r="A4" s="194" t="s">
        <v>1109</v>
      </c>
      <c r="B4" s="195">
        <f aca="true" t="shared" si="0" ref="B4:B19">SUM(C4:L4)</f>
        <v>10055</v>
      </c>
      <c r="C4" s="195">
        <v>5977</v>
      </c>
      <c r="D4" s="195">
        <v>3410</v>
      </c>
      <c r="E4" s="195">
        <v>542</v>
      </c>
      <c r="F4" s="195"/>
      <c r="G4" s="195"/>
      <c r="H4" s="195"/>
      <c r="I4" s="195"/>
      <c r="J4" s="195"/>
      <c r="K4" s="195"/>
      <c r="L4" s="195">
        <v>126</v>
      </c>
    </row>
    <row r="5" spans="1:12" ht="16.5" customHeight="1">
      <c r="A5" s="194" t="s">
        <v>1110</v>
      </c>
      <c r="B5" s="195">
        <f t="shared" si="0"/>
        <v>0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6.5" customHeight="1">
      <c r="A6" s="194" t="s">
        <v>1111</v>
      </c>
      <c r="B6" s="195">
        <f t="shared" si="0"/>
        <v>58</v>
      </c>
      <c r="C6" s="195"/>
      <c r="D6" s="195">
        <v>58</v>
      </c>
      <c r="E6" s="195"/>
      <c r="F6" s="195"/>
      <c r="G6" s="195"/>
      <c r="H6" s="195"/>
      <c r="I6" s="195"/>
      <c r="J6" s="195"/>
      <c r="K6" s="195"/>
      <c r="L6" s="195"/>
    </row>
    <row r="7" spans="1:12" ht="16.5" customHeight="1">
      <c r="A7" s="194" t="s">
        <v>1112</v>
      </c>
      <c r="B7" s="195">
        <f t="shared" si="0"/>
        <v>4089</v>
      </c>
      <c r="C7" s="195">
        <v>3378</v>
      </c>
      <c r="D7" s="195">
        <v>652</v>
      </c>
      <c r="E7" s="195">
        <v>22</v>
      </c>
      <c r="F7" s="195"/>
      <c r="G7" s="195"/>
      <c r="H7" s="195"/>
      <c r="I7" s="195"/>
      <c r="J7" s="195"/>
      <c r="K7" s="195"/>
      <c r="L7" s="195">
        <v>37</v>
      </c>
    </row>
    <row r="8" spans="1:12" ht="16.5" customHeight="1">
      <c r="A8" s="194" t="s">
        <v>1113</v>
      </c>
      <c r="B8" s="195">
        <f t="shared" si="0"/>
        <v>14706</v>
      </c>
      <c r="C8" s="195">
        <v>11859</v>
      </c>
      <c r="D8" s="195">
        <v>820</v>
      </c>
      <c r="E8" s="195">
        <v>1377</v>
      </c>
      <c r="F8" s="195"/>
      <c r="G8" s="195"/>
      <c r="H8" s="195"/>
      <c r="I8" s="195"/>
      <c r="J8" s="195"/>
      <c r="K8" s="195"/>
      <c r="L8" s="195">
        <v>650</v>
      </c>
    </row>
    <row r="9" spans="1:12" ht="16.5" customHeight="1">
      <c r="A9" s="194" t="s">
        <v>1114</v>
      </c>
      <c r="B9" s="196">
        <f t="shared" si="0"/>
        <v>30</v>
      </c>
      <c r="C9" s="195"/>
      <c r="D9" s="195">
        <v>20</v>
      </c>
      <c r="E9" s="195"/>
      <c r="F9" s="195"/>
      <c r="G9" s="195"/>
      <c r="H9" s="195"/>
      <c r="I9" s="195"/>
      <c r="J9" s="195"/>
      <c r="K9" s="195"/>
      <c r="L9" s="195">
        <v>10</v>
      </c>
    </row>
    <row r="10" spans="1:12" ht="16.5" customHeight="1">
      <c r="A10" s="194" t="s">
        <v>1115</v>
      </c>
      <c r="B10" s="195">
        <f t="shared" si="0"/>
        <v>1873</v>
      </c>
      <c r="C10" s="195">
        <v>785</v>
      </c>
      <c r="D10" s="195">
        <v>1013</v>
      </c>
      <c r="E10" s="195">
        <v>6</v>
      </c>
      <c r="F10" s="195"/>
      <c r="G10" s="195"/>
      <c r="H10" s="195"/>
      <c r="I10" s="195"/>
      <c r="J10" s="195"/>
      <c r="K10" s="195"/>
      <c r="L10" s="195">
        <v>69</v>
      </c>
    </row>
    <row r="11" spans="1:12" ht="16.5" customHeight="1">
      <c r="A11" s="194" t="s">
        <v>1116</v>
      </c>
      <c r="B11" s="195">
        <f t="shared" si="0"/>
        <v>15964</v>
      </c>
      <c r="C11" s="195">
        <v>13073</v>
      </c>
      <c r="D11" s="195">
        <v>314</v>
      </c>
      <c r="E11" s="195">
        <v>2577</v>
      </c>
      <c r="F11" s="195"/>
      <c r="G11" s="195"/>
      <c r="H11" s="195"/>
      <c r="I11" s="195"/>
      <c r="J11" s="195"/>
      <c r="K11" s="195"/>
      <c r="L11" s="195"/>
    </row>
    <row r="12" spans="1:12" ht="16.5" customHeight="1">
      <c r="A12" s="194" t="s">
        <v>1117</v>
      </c>
      <c r="B12" s="195">
        <f t="shared" si="0"/>
        <v>6711</v>
      </c>
      <c r="C12" s="195">
        <v>5826</v>
      </c>
      <c r="D12" s="195">
        <v>341</v>
      </c>
      <c r="E12" s="195">
        <v>503</v>
      </c>
      <c r="F12" s="195"/>
      <c r="G12" s="195"/>
      <c r="H12" s="195"/>
      <c r="I12" s="195"/>
      <c r="J12" s="195"/>
      <c r="K12" s="195"/>
      <c r="L12" s="195">
        <v>41</v>
      </c>
    </row>
    <row r="13" spans="1:12" ht="16.5" customHeight="1">
      <c r="A13" s="194" t="s">
        <v>1118</v>
      </c>
      <c r="B13" s="195">
        <f t="shared" si="0"/>
        <v>1314</v>
      </c>
      <c r="C13" s="195">
        <v>668</v>
      </c>
      <c r="D13" s="195">
        <v>371</v>
      </c>
      <c r="E13" s="195">
        <v>10</v>
      </c>
      <c r="F13" s="195"/>
      <c r="G13" s="195"/>
      <c r="H13" s="195"/>
      <c r="I13" s="195"/>
      <c r="J13" s="195"/>
      <c r="K13" s="195"/>
      <c r="L13" s="195">
        <v>265</v>
      </c>
    </row>
    <row r="14" spans="1:12" ht="16.5" customHeight="1">
      <c r="A14" s="194" t="s">
        <v>1119</v>
      </c>
      <c r="B14" s="195">
        <f t="shared" si="0"/>
        <v>2440</v>
      </c>
      <c r="C14" s="195">
        <v>696</v>
      </c>
      <c r="D14" s="195">
        <v>1465</v>
      </c>
      <c r="E14" s="195">
        <v>2</v>
      </c>
      <c r="F14" s="195"/>
      <c r="G14" s="195"/>
      <c r="H14" s="195"/>
      <c r="I14" s="195"/>
      <c r="J14" s="195"/>
      <c r="K14" s="195"/>
      <c r="L14" s="195">
        <v>277</v>
      </c>
    </row>
    <row r="15" spans="1:12" ht="16.5" customHeight="1">
      <c r="A15" s="194" t="s">
        <v>1120</v>
      </c>
      <c r="B15" s="195">
        <f t="shared" si="0"/>
        <v>11635</v>
      </c>
      <c r="C15" s="195">
        <v>3651</v>
      </c>
      <c r="D15" s="195">
        <v>877</v>
      </c>
      <c r="E15" s="195">
        <v>850</v>
      </c>
      <c r="F15" s="195"/>
      <c r="G15" s="195"/>
      <c r="H15" s="195">
        <v>2000</v>
      </c>
      <c r="I15" s="195"/>
      <c r="J15" s="195"/>
      <c r="K15" s="195"/>
      <c r="L15" s="195">
        <v>4257</v>
      </c>
    </row>
    <row r="16" spans="1:12" ht="16.5" customHeight="1">
      <c r="A16" s="194" t="s">
        <v>1121</v>
      </c>
      <c r="B16" s="195">
        <f t="shared" si="0"/>
        <v>656</v>
      </c>
      <c r="C16" s="195">
        <v>451</v>
      </c>
      <c r="D16" s="195">
        <v>140</v>
      </c>
      <c r="E16" s="195">
        <v>7</v>
      </c>
      <c r="F16" s="195"/>
      <c r="G16" s="195"/>
      <c r="H16" s="195"/>
      <c r="I16" s="195"/>
      <c r="J16" s="195"/>
      <c r="K16" s="195"/>
      <c r="L16" s="195">
        <v>58</v>
      </c>
    </row>
    <row r="17" spans="1:12" ht="16.5" customHeight="1">
      <c r="A17" s="197" t="s">
        <v>1122</v>
      </c>
      <c r="B17" s="195">
        <f t="shared" si="0"/>
        <v>15</v>
      </c>
      <c r="C17" s="195"/>
      <c r="D17" s="195">
        <v>15</v>
      </c>
      <c r="E17" s="195"/>
      <c r="F17" s="195"/>
      <c r="G17" s="195"/>
      <c r="H17" s="195"/>
      <c r="I17" s="195"/>
      <c r="J17" s="195"/>
      <c r="K17" s="195"/>
      <c r="L17" s="195"/>
    </row>
    <row r="18" spans="1:12" ht="16.5" customHeight="1">
      <c r="A18" s="197" t="s">
        <v>1123</v>
      </c>
      <c r="B18" s="195">
        <f t="shared" si="0"/>
        <v>99</v>
      </c>
      <c r="C18" s="195">
        <v>92</v>
      </c>
      <c r="D18" s="195">
        <v>7</v>
      </c>
      <c r="E18" s="195"/>
      <c r="F18" s="195"/>
      <c r="G18" s="195"/>
      <c r="H18" s="195"/>
      <c r="I18" s="195"/>
      <c r="J18" s="195"/>
      <c r="K18" s="195"/>
      <c r="L18" s="195"/>
    </row>
    <row r="19" spans="1:12" ht="16.5" customHeight="1">
      <c r="A19" s="194" t="s">
        <v>1124</v>
      </c>
      <c r="B19" s="195">
        <f t="shared" si="0"/>
        <v>0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1:12" ht="16.5" customHeight="1">
      <c r="A20" s="197" t="s">
        <v>75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</row>
    <row r="21" spans="1:12" ht="16.5" customHeight="1">
      <c r="A21" s="197" t="s">
        <v>1125</v>
      </c>
      <c r="B21" s="195">
        <f aca="true" t="shared" si="1" ref="B21:B27">SUM(C21:L21)</f>
        <v>248</v>
      </c>
      <c r="C21" s="195">
        <v>139</v>
      </c>
      <c r="D21" s="195">
        <v>36</v>
      </c>
      <c r="E21" s="195"/>
      <c r="F21" s="195"/>
      <c r="G21" s="195"/>
      <c r="H21" s="195"/>
      <c r="I21" s="195"/>
      <c r="J21" s="195"/>
      <c r="K21" s="195"/>
      <c r="L21" s="195">
        <v>73</v>
      </c>
    </row>
    <row r="22" spans="1:12" ht="16.5" customHeight="1">
      <c r="A22" s="197" t="s">
        <v>77</v>
      </c>
      <c r="B22" s="195">
        <f t="shared" si="1"/>
        <v>2379</v>
      </c>
      <c r="C22" s="195">
        <v>1727</v>
      </c>
      <c r="D22" s="195">
        <v>9</v>
      </c>
      <c r="E22" s="195">
        <v>643</v>
      </c>
      <c r="F22" s="195"/>
      <c r="G22" s="195"/>
      <c r="H22" s="195"/>
      <c r="I22" s="195"/>
      <c r="J22" s="195"/>
      <c r="K22" s="195"/>
      <c r="L22" s="195"/>
    </row>
    <row r="23" spans="1:12" ht="16.5" customHeight="1">
      <c r="A23" s="197" t="s">
        <v>1126</v>
      </c>
      <c r="B23" s="195">
        <f t="shared" si="1"/>
        <v>0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1:12" ht="16.5" customHeight="1">
      <c r="A24" s="194" t="s">
        <v>79</v>
      </c>
      <c r="B24" s="195">
        <f t="shared" si="1"/>
        <v>1200</v>
      </c>
      <c r="C24" s="195"/>
      <c r="D24" s="195"/>
      <c r="E24" s="195"/>
      <c r="F24" s="195"/>
      <c r="G24" s="195"/>
      <c r="H24" s="195"/>
      <c r="I24" s="195"/>
      <c r="J24" s="195"/>
      <c r="K24" s="195">
        <v>1200</v>
      </c>
      <c r="L24" s="195"/>
    </row>
    <row r="25" spans="1:12" ht="16.5" customHeight="1">
      <c r="A25" s="197" t="s">
        <v>1127</v>
      </c>
      <c r="B25" s="195">
        <f t="shared" si="1"/>
        <v>1228</v>
      </c>
      <c r="C25" s="195"/>
      <c r="D25" s="195"/>
      <c r="E25" s="195"/>
      <c r="F25" s="195"/>
      <c r="G25" s="195"/>
      <c r="H25" s="195">
        <v>894</v>
      </c>
      <c r="I25" s="195"/>
      <c r="J25" s="195"/>
      <c r="K25" s="195"/>
      <c r="L25" s="195">
        <v>334</v>
      </c>
    </row>
    <row r="26" spans="1:12" ht="16.5" customHeight="1">
      <c r="A26" s="198" t="s">
        <v>1128</v>
      </c>
      <c r="B26" s="195">
        <f t="shared" si="1"/>
        <v>0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</row>
    <row r="27" spans="1:12" ht="16.5" customHeight="1">
      <c r="A27" s="198" t="s">
        <v>1129</v>
      </c>
      <c r="B27" s="195">
        <f t="shared" si="1"/>
        <v>1088</v>
      </c>
      <c r="C27" s="195">
        <v>69</v>
      </c>
      <c r="D27" s="195">
        <v>27</v>
      </c>
      <c r="E27" s="195"/>
      <c r="F27" s="195"/>
      <c r="G27" s="195"/>
      <c r="H27" s="195"/>
      <c r="I27" s="195"/>
      <c r="J27" s="195"/>
      <c r="K27" s="195"/>
      <c r="L27" s="195">
        <v>992</v>
      </c>
    </row>
    <row r="28" spans="1:12" ht="16.5" customHeight="1">
      <c r="A28" s="194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</row>
    <row r="29" spans="1:13" ht="18.75" customHeight="1">
      <c r="A29" s="200" t="s">
        <v>1130</v>
      </c>
      <c r="B29" s="201">
        <f aca="true" t="shared" si="2" ref="B29:J29">SUM(B4:B27)</f>
        <v>75788</v>
      </c>
      <c r="C29" s="201">
        <f t="shared" si="2"/>
        <v>48391</v>
      </c>
      <c r="D29" s="201">
        <f t="shared" si="2"/>
        <v>9575</v>
      </c>
      <c r="E29" s="201">
        <f t="shared" si="2"/>
        <v>6539</v>
      </c>
      <c r="F29" s="201">
        <f t="shared" si="2"/>
        <v>0</v>
      </c>
      <c r="G29" s="201">
        <f t="shared" si="2"/>
        <v>0</v>
      </c>
      <c r="H29" s="201">
        <f t="shared" si="2"/>
        <v>2894</v>
      </c>
      <c r="I29" s="201">
        <f t="shared" si="2"/>
        <v>0</v>
      </c>
      <c r="J29" s="201">
        <f t="shared" si="2"/>
        <v>0</v>
      </c>
      <c r="K29" s="201"/>
      <c r="L29" s="201">
        <f>SUM(L4:L27)</f>
        <v>7189</v>
      </c>
      <c r="M29" s="202"/>
    </row>
    <row r="30" spans="3:12" ht="14.25">
      <c r="C30" s="202"/>
      <c r="D30" s="202"/>
      <c r="E30" s="202"/>
      <c r="F30" s="202"/>
      <c r="G30" s="202"/>
      <c r="H30" s="202"/>
      <c r="I30" s="202"/>
      <c r="J30" s="202"/>
      <c r="K30" s="202"/>
      <c r="L30" s="202"/>
    </row>
  </sheetData>
  <sheetProtection/>
  <mergeCells count="2">
    <mergeCell ref="A1:L1"/>
    <mergeCell ref="J2:L2"/>
  </mergeCells>
  <printOptions horizontalCentered="1" verticalCentered="1"/>
  <pageMargins left="0.55" right="0.55" top="0.59" bottom="0.59" header="0.31" footer="0.28"/>
  <pageSetup firstPageNumber="33" useFirstPageNumber="1" horizontalDpi="600" verticalDpi="600" orientation="landscape" paperSize="9"/>
  <headerFooter alignWithMargins="0">
    <oddFooter>&amp;L&amp;"SimSun"&amp;9&amp;C&amp;"黑体,粗体"&amp;12—&amp;P—&amp;R&amp;"SimSun"&amp;9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7">
      <selection activeCell="H44" sqref="H44"/>
    </sheetView>
  </sheetViews>
  <sheetFormatPr defaultColWidth="7.00390625" defaultRowHeight="18.75" customHeight="1"/>
  <cols>
    <col min="1" max="1" width="38.625" style="158" customWidth="1"/>
    <col min="2" max="3" width="13.875" style="158" customWidth="1"/>
    <col min="4" max="4" width="14.25390625" style="159" customWidth="1"/>
    <col min="5" max="16384" width="7.00390625" style="158" customWidth="1"/>
  </cols>
  <sheetData>
    <row r="1" spans="1:10" s="155" customFormat="1" ht="54" customHeight="1">
      <c r="A1" s="160" t="s">
        <v>1131</v>
      </c>
      <c r="B1" s="161"/>
      <c r="C1" s="161"/>
      <c r="D1" s="161"/>
      <c r="E1" s="162"/>
      <c r="F1" s="162"/>
      <c r="G1" s="162"/>
      <c r="H1" s="162"/>
      <c r="I1" s="162"/>
      <c r="J1" s="162"/>
    </row>
    <row r="2" spans="1:4" ht="18.75" customHeight="1">
      <c r="A2" s="163"/>
      <c r="B2" s="164"/>
      <c r="C2" s="164"/>
      <c r="D2" s="165" t="s">
        <v>9</v>
      </c>
    </row>
    <row r="3" spans="1:11" s="155" customFormat="1" ht="37.5" customHeight="1">
      <c r="A3" s="166" t="s">
        <v>1132</v>
      </c>
      <c r="B3" s="166" t="s">
        <v>1133</v>
      </c>
      <c r="C3" s="166" t="s">
        <v>1134</v>
      </c>
      <c r="D3" s="167" t="s">
        <v>1135</v>
      </c>
      <c r="E3" s="158"/>
      <c r="F3" s="158"/>
      <c r="G3" s="158"/>
      <c r="H3" s="158"/>
      <c r="I3" s="162"/>
      <c r="J3" s="162"/>
      <c r="K3" s="162"/>
    </row>
    <row r="4" spans="1:4" s="156" customFormat="1" ht="16.5" customHeight="1">
      <c r="A4" s="168" t="s">
        <v>1136</v>
      </c>
      <c r="B4" s="169">
        <f>SUM(B5:B13)</f>
        <v>36178</v>
      </c>
      <c r="C4" s="169">
        <f>SUM(C5:C13)</f>
        <v>42180</v>
      </c>
      <c r="D4" s="170">
        <f>C4/B4</f>
        <v>1.1659019293493282</v>
      </c>
    </row>
    <row r="5" spans="1:4" s="157" customFormat="1" ht="16.5" customHeight="1">
      <c r="A5" s="171" t="s">
        <v>1137</v>
      </c>
      <c r="B5" s="172">
        <v>7714</v>
      </c>
      <c r="C5" s="172">
        <v>7862</v>
      </c>
      <c r="D5" s="173">
        <f>C5/B5</f>
        <v>1.0191858957739175</v>
      </c>
    </row>
    <row r="6" spans="1:4" s="157" customFormat="1" ht="16.5" customHeight="1">
      <c r="A6" s="171" t="s">
        <v>1138</v>
      </c>
      <c r="B6" s="172">
        <v>11558</v>
      </c>
      <c r="C6" s="172">
        <v>13419</v>
      </c>
      <c r="D6" s="173">
        <f>C6/B6</f>
        <v>1.16101401626579</v>
      </c>
    </row>
    <row r="7" spans="1:4" s="157" customFormat="1" ht="16.5" customHeight="1">
      <c r="A7" s="171" t="s">
        <v>1139</v>
      </c>
      <c r="B7" s="172">
        <v>689</v>
      </c>
      <c r="C7" s="172">
        <v>852</v>
      </c>
      <c r="D7" s="173">
        <f>C7/B7</f>
        <v>1.2365747460087082</v>
      </c>
    </row>
    <row r="8" spans="1:4" s="157" customFormat="1" ht="16.5" customHeight="1">
      <c r="A8" s="171" t="s">
        <v>1140</v>
      </c>
      <c r="B8" s="172">
        <v>4329</v>
      </c>
      <c r="C8" s="172">
        <v>4884</v>
      </c>
      <c r="D8" s="173">
        <f>C8/B8</f>
        <v>1.1282051282051282</v>
      </c>
    </row>
    <row r="9" spans="1:4" s="157" customFormat="1" ht="16.5" customHeight="1">
      <c r="A9" s="171" t="s">
        <v>1141</v>
      </c>
      <c r="B9" s="172"/>
      <c r="C9" s="172"/>
      <c r="D9" s="173"/>
    </row>
    <row r="10" spans="1:4" s="157" customFormat="1" ht="16.5" customHeight="1">
      <c r="A10" s="171" t="s">
        <v>1142</v>
      </c>
      <c r="B10" s="172"/>
      <c r="C10" s="172"/>
      <c r="D10" s="173"/>
    </row>
    <row r="11" spans="1:4" s="157" customFormat="1" ht="16.5" customHeight="1">
      <c r="A11" s="171" t="s">
        <v>498</v>
      </c>
      <c r="B11" s="174">
        <v>7473</v>
      </c>
      <c r="C11" s="174">
        <v>6592</v>
      </c>
      <c r="D11" s="173">
        <f>C11/B11</f>
        <v>0.8821089254650074</v>
      </c>
    </row>
    <row r="12" spans="1:4" s="157" customFormat="1" ht="16.5" customHeight="1">
      <c r="A12" s="171" t="s">
        <v>1143</v>
      </c>
      <c r="B12" s="174">
        <v>80</v>
      </c>
      <c r="C12" s="174">
        <v>300</v>
      </c>
      <c r="D12" s="173">
        <f>C12/B12</f>
        <v>3.75</v>
      </c>
    </row>
    <row r="13" spans="1:4" s="157" customFormat="1" ht="16.5" customHeight="1">
      <c r="A13" s="171" t="s">
        <v>1144</v>
      </c>
      <c r="B13" s="175">
        <v>4335</v>
      </c>
      <c r="C13" s="175">
        <v>8271</v>
      </c>
      <c r="D13" s="173">
        <f aca="true" t="shared" si="0" ref="D9:D42">C13/B13</f>
        <v>1.9079584775086504</v>
      </c>
    </row>
    <row r="14" spans="1:4" s="156" customFormat="1" ht="16.5" customHeight="1">
      <c r="A14" s="176" t="s">
        <v>1145</v>
      </c>
      <c r="B14" s="169">
        <f>SUM(B15:B31)</f>
        <v>13203</v>
      </c>
      <c r="C14" s="169">
        <f>SUM(C15:C31)</f>
        <v>1693</v>
      </c>
      <c r="D14" s="170">
        <f t="shared" si="0"/>
        <v>0.12822843293190941</v>
      </c>
    </row>
    <row r="15" spans="1:4" s="157" customFormat="1" ht="16.5" customHeight="1">
      <c r="A15" s="177" t="s">
        <v>1146</v>
      </c>
      <c r="B15" s="172">
        <v>406</v>
      </c>
      <c r="C15" s="172">
        <v>263</v>
      </c>
      <c r="D15" s="173">
        <f t="shared" si="0"/>
        <v>0.6477832512315271</v>
      </c>
    </row>
    <row r="16" spans="1:4" s="157" customFormat="1" ht="16.5" customHeight="1">
      <c r="A16" s="177" t="s">
        <v>1147</v>
      </c>
      <c r="B16" s="172">
        <v>31</v>
      </c>
      <c r="C16" s="172"/>
      <c r="D16" s="173"/>
    </row>
    <row r="17" spans="1:4" s="157" customFormat="1" ht="16.5" customHeight="1">
      <c r="A17" s="177" t="s">
        <v>1148</v>
      </c>
      <c r="B17" s="172">
        <v>61</v>
      </c>
      <c r="C17" s="172">
        <v>42</v>
      </c>
      <c r="D17" s="173">
        <f t="shared" si="0"/>
        <v>0.6885245901639344</v>
      </c>
    </row>
    <row r="18" spans="1:4" s="157" customFormat="1" ht="16.5" customHeight="1">
      <c r="A18" s="177" t="s">
        <v>1149</v>
      </c>
      <c r="B18" s="172">
        <v>307</v>
      </c>
      <c r="C18" s="172">
        <v>83</v>
      </c>
      <c r="D18" s="173">
        <f t="shared" si="0"/>
        <v>0.2703583061889251</v>
      </c>
    </row>
    <row r="19" spans="1:4" s="157" customFormat="1" ht="16.5" customHeight="1">
      <c r="A19" s="177" t="s">
        <v>1150</v>
      </c>
      <c r="B19" s="172">
        <v>136</v>
      </c>
      <c r="C19" s="172">
        <v>16</v>
      </c>
      <c r="D19" s="173">
        <f t="shared" si="0"/>
        <v>0.11764705882352941</v>
      </c>
    </row>
    <row r="20" spans="1:4" s="157" customFormat="1" ht="16.5" customHeight="1">
      <c r="A20" s="177" t="s">
        <v>1151</v>
      </c>
      <c r="B20" s="172">
        <v>630</v>
      </c>
      <c r="C20" s="172">
        <v>454</v>
      </c>
      <c r="D20" s="173">
        <f t="shared" si="0"/>
        <v>0.7206349206349206</v>
      </c>
    </row>
    <row r="21" spans="1:4" s="157" customFormat="1" ht="16.5" customHeight="1">
      <c r="A21" s="177" t="s">
        <v>1152</v>
      </c>
      <c r="B21" s="172">
        <v>376</v>
      </c>
      <c r="C21" s="172">
        <v>277</v>
      </c>
      <c r="D21" s="173">
        <f t="shared" si="0"/>
        <v>0.7367021276595744</v>
      </c>
    </row>
    <row r="22" spans="1:4" s="157" customFormat="1" ht="16.5" customHeight="1">
      <c r="A22" s="177" t="s">
        <v>1153</v>
      </c>
      <c r="B22" s="172"/>
      <c r="C22" s="172"/>
      <c r="D22" s="173"/>
    </row>
    <row r="23" spans="1:4" s="157" customFormat="1" ht="16.5" customHeight="1">
      <c r="A23" s="178" t="s">
        <v>1154</v>
      </c>
      <c r="B23" s="172">
        <v>217</v>
      </c>
      <c r="C23" s="172"/>
      <c r="D23" s="173"/>
    </row>
    <row r="24" spans="1:4" s="157" customFormat="1" ht="16.5" customHeight="1">
      <c r="A24" s="177" t="s">
        <v>1155</v>
      </c>
      <c r="B24" s="172"/>
      <c r="C24" s="172"/>
      <c r="D24" s="173"/>
    </row>
    <row r="25" spans="1:4" s="157" customFormat="1" ht="16.5" customHeight="1">
      <c r="A25" s="177" t="s">
        <v>1156</v>
      </c>
      <c r="B25" s="172">
        <v>12</v>
      </c>
      <c r="C25" s="172"/>
      <c r="D25" s="173"/>
    </row>
    <row r="26" spans="1:4" s="157" customFormat="1" ht="16.5" customHeight="1">
      <c r="A26" s="178" t="s">
        <v>1157</v>
      </c>
      <c r="B26" s="172">
        <v>357</v>
      </c>
      <c r="C26" s="172">
        <v>426</v>
      </c>
      <c r="D26" s="173">
        <f>C26/B26</f>
        <v>1.1932773109243697</v>
      </c>
    </row>
    <row r="27" spans="1:4" s="157" customFormat="1" ht="16.5" customHeight="1">
      <c r="A27" s="178" t="s">
        <v>1158</v>
      </c>
      <c r="B27" s="172">
        <v>104</v>
      </c>
      <c r="C27" s="172"/>
      <c r="D27" s="173">
        <f>C27/B27</f>
        <v>0</v>
      </c>
    </row>
    <row r="28" spans="1:4" s="157" customFormat="1" ht="16.5" customHeight="1">
      <c r="A28" s="178" t="s">
        <v>1159</v>
      </c>
      <c r="B28" s="172"/>
      <c r="C28" s="172"/>
      <c r="D28" s="173"/>
    </row>
    <row r="29" spans="1:4" s="157" customFormat="1" ht="16.5" customHeight="1">
      <c r="A29" s="178" t="s">
        <v>1160</v>
      </c>
      <c r="B29" s="172">
        <v>194</v>
      </c>
      <c r="C29" s="172">
        <v>55</v>
      </c>
      <c r="D29" s="173">
        <f>C29/B29</f>
        <v>0.28350515463917525</v>
      </c>
    </row>
    <row r="30" spans="1:4" s="157" customFormat="1" ht="16.5" customHeight="1">
      <c r="A30" s="178" t="s">
        <v>1161</v>
      </c>
      <c r="B30" s="172">
        <v>2</v>
      </c>
      <c r="C30" s="172"/>
      <c r="D30" s="173"/>
    </row>
    <row r="31" spans="1:4" s="157" customFormat="1" ht="16.5" customHeight="1">
      <c r="A31" s="179" t="s">
        <v>1162</v>
      </c>
      <c r="B31" s="172">
        <f>SUM(B32)</f>
        <v>10370</v>
      </c>
      <c r="C31" s="172">
        <v>77</v>
      </c>
      <c r="D31" s="173">
        <f>C31/B31</f>
        <v>0.00742526518804243</v>
      </c>
    </row>
    <row r="32" spans="1:4" s="157" customFormat="1" ht="16.5" customHeight="1">
      <c r="A32" s="178" t="s">
        <v>1163</v>
      </c>
      <c r="B32" s="172">
        <v>10370</v>
      </c>
      <c r="C32" s="172"/>
      <c r="D32" s="173">
        <f>C32/B32</f>
        <v>0</v>
      </c>
    </row>
    <row r="33" spans="1:4" s="156" customFormat="1" ht="16.5" customHeight="1">
      <c r="A33" s="180" t="s">
        <v>1164</v>
      </c>
      <c r="B33" s="169"/>
      <c r="C33" s="169"/>
      <c r="D33" s="170"/>
    </row>
    <row r="34" spans="1:4" s="157" customFormat="1" ht="16.5" customHeight="1">
      <c r="A34" s="176" t="s">
        <v>1165</v>
      </c>
      <c r="B34" s="172">
        <f>SUM(B35:B42)</f>
        <v>5018</v>
      </c>
      <c r="C34" s="172">
        <f>SUM(C35:C43)</f>
        <v>3713</v>
      </c>
      <c r="D34" s="173">
        <f aca="true" t="shared" si="1" ref="D34:D40">C34/B34</f>
        <v>0.7399362295735352</v>
      </c>
    </row>
    <row r="35" spans="1:4" s="157" customFormat="1" ht="16.5" customHeight="1">
      <c r="A35" s="177" t="s">
        <v>1166</v>
      </c>
      <c r="B35" s="172">
        <v>131</v>
      </c>
      <c r="C35" s="172">
        <v>82</v>
      </c>
      <c r="D35" s="173">
        <f t="shared" si="1"/>
        <v>0.6259541984732825</v>
      </c>
    </row>
    <row r="36" spans="1:4" s="157" customFormat="1" ht="16.5" customHeight="1">
      <c r="A36" s="177" t="s">
        <v>1167</v>
      </c>
      <c r="B36" s="172">
        <v>700</v>
      </c>
      <c r="C36" s="172">
        <v>800</v>
      </c>
      <c r="D36" s="173">
        <f t="shared" si="1"/>
        <v>1.1428571428571428</v>
      </c>
    </row>
    <row r="37" spans="1:4" s="157" customFormat="1" ht="16.5" customHeight="1">
      <c r="A37" s="177" t="s">
        <v>1168</v>
      </c>
      <c r="B37" s="172">
        <v>606</v>
      </c>
      <c r="C37" s="172">
        <v>238</v>
      </c>
      <c r="D37" s="173">
        <f t="shared" si="1"/>
        <v>0.3927392739273927</v>
      </c>
    </row>
    <row r="38" spans="1:4" s="157" customFormat="1" ht="16.5" customHeight="1">
      <c r="A38" s="177" t="s">
        <v>1169</v>
      </c>
      <c r="B38" s="172">
        <v>340</v>
      </c>
      <c r="C38" s="172"/>
      <c r="D38" s="173">
        <f t="shared" si="1"/>
        <v>0</v>
      </c>
    </row>
    <row r="39" spans="1:4" s="157" customFormat="1" ht="16.5" customHeight="1">
      <c r="A39" s="171" t="s">
        <v>1037</v>
      </c>
      <c r="B39" s="172">
        <v>2128</v>
      </c>
      <c r="C39" s="172">
        <v>2557</v>
      </c>
      <c r="D39" s="173">
        <f t="shared" si="1"/>
        <v>1.2015977443609023</v>
      </c>
    </row>
    <row r="40" spans="1:4" s="157" customFormat="1" ht="16.5" customHeight="1">
      <c r="A40" s="177" t="s">
        <v>1170</v>
      </c>
      <c r="B40" s="174">
        <v>115</v>
      </c>
      <c r="C40" s="174"/>
      <c r="D40" s="173">
        <f t="shared" si="1"/>
        <v>0</v>
      </c>
    </row>
    <row r="41" spans="1:4" s="157" customFormat="1" ht="16.5" customHeight="1">
      <c r="A41" s="177" t="s">
        <v>1039</v>
      </c>
      <c r="B41" s="175"/>
      <c r="C41" s="175"/>
      <c r="D41" s="173"/>
    </row>
    <row r="42" spans="1:4" s="157" customFormat="1" ht="16.5" customHeight="1">
      <c r="A42" s="177" t="s">
        <v>1171</v>
      </c>
      <c r="B42" s="172">
        <v>998</v>
      </c>
      <c r="C42" s="172">
        <v>28</v>
      </c>
      <c r="D42" s="173">
        <f>C42/B42</f>
        <v>0.028056112224448898</v>
      </c>
    </row>
    <row r="43" spans="1:11" s="155" customFormat="1" ht="16.5" customHeight="1">
      <c r="A43" s="177" t="s">
        <v>1172</v>
      </c>
      <c r="B43" s="181">
        <v>816</v>
      </c>
      <c r="C43" s="181">
        <v>8</v>
      </c>
      <c r="D43" s="173">
        <f>C43/B43</f>
        <v>0.00980392156862745</v>
      </c>
      <c r="E43" s="156"/>
      <c r="F43" s="156"/>
      <c r="G43" s="156"/>
      <c r="H43" s="156"/>
      <c r="I43" s="162"/>
      <c r="J43" s="162"/>
      <c r="K43" s="162"/>
    </row>
    <row r="44" spans="1:4" ht="16.5" customHeight="1">
      <c r="A44" s="182" t="s">
        <v>1173</v>
      </c>
      <c r="B44" s="183">
        <f>SUM(B34+B14+B4)</f>
        <v>54399</v>
      </c>
      <c r="C44" s="183">
        <f>SUM(C34+C14+C4)</f>
        <v>47586</v>
      </c>
      <c r="D44" s="183">
        <f>SUM(D34+D14+D4)</f>
        <v>2.034066591854773</v>
      </c>
    </row>
  </sheetData>
  <sheetProtection/>
  <mergeCells count="1">
    <mergeCell ref="A1:D1"/>
  </mergeCells>
  <printOptions horizontalCentered="1"/>
  <pageMargins left="0.55" right="0.55" top="0.79" bottom="0.79" header="0.39" footer="0.39"/>
  <pageSetup firstPageNumber="34" useFirstPageNumber="1" horizontalDpi="600" verticalDpi="600" orientation="portrait" paperSize="9" scale="85"/>
  <headerFooter alignWithMargins="0">
    <oddFooter>&amp;C—30—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RXH</dc:creator>
  <cp:keywords/>
  <dc:description/>
  <cp:lastModifiedBy>无涯</cp:lastModifiedBy>
  <cp:lastPrinted>2017-04-01T03:37:06Z</cp:lastPrinted>
  <dcterms:created xsi:type="dcterms:W3CDTF">1996-12-11T01:08:25Z</dcterms:created>
  <dcterms:modified xsi:type="dcterms:W3CDTF">2018-02-08T02:10:50Z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